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G-Drive\COB\Toekomstvisie op tunnels\Ontwikkellijnen\Digitale tunneltweeling\Businesscase\COB Business case model\"/>
    </mc:Choice>
  </mc:AlternateContent>
  <xr:revisionPtr revIDLastSave="0" documentId="13_ncr:1_{70135E7C-209A-4797-A322-A811B2B6A4BF}" xr6:coauthVersionLast="47" xr6:coauthVersionMax="47" xr10:uidLastSave="{00000000-0000-0000-0000-000000000000}"/>
  <bookViews>
    <workbookView xWindow="-120" yWindow="-120" windowWidth="29040" windowHeight="15840" tabRatio="794" xr2:uid="{93A20B61-6B1F-4609-AC99-6D6082205F54}"/>
  </bookViews>
  <sheets>
    <sheet name="Toelichting" sheetId="10" r:id="rId1"/>
    <sheet name="1A. Nut en noodzaak" sheetId="9" r:id="rId2"/>
    <sheet name="1B. Oplossingen" sheetId="5" r:id="rId3"/>
    <sheet name="1C. Stakeholderanalyse" sheetId="4" r:id="rId4"/>
    <sheet name="2A. Criteria" sheetId="1" r:id="rId5"/>
    <sheet name="2B. Scores toekennen" sheetId="3" r:id="rId6"/>
    <sheet name="3. Standaardisatie" sheetId="6" r:id="rId7"/>
    <sheet name="4. Weging" sheetId="2" r:id="rId8"/>
    <sheet name="5. Gewogen sommering" sheetId="7" r:id="rId9"/>
  </sheets>
  <definedNames>
    <definedName name="Stakeholder_BHC_tabel">'1C. Stakeholderanalyse'!$C$7:$D$12</definedName>
    <definedName name="Type_stakeholder" comment="Selecteer type stakeholder">'1C. Stakeholderanalyse'!$C$8:$C$12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C12" i="3"/>
  <c r="C13" i="3"/>
  <c r="C14" i="3"/>
  <c r="C15" i="3"/>
  <c r="C16" i="3"/>
  <c r="C17" i="3"/>
  <c r="C18" i="3"/>
  <c r="C19" i="3"/>
  <c r="B11" i="3"/>
  <c r="B12" i="3"/>
  <c r="B13" i="3"/>
  <c r="B14" i="3"/>
  <c r="B15" i="3"/>
  <c r="B16" i="3"/>
  <c r="B17" i="3"/>
  <c r="B18" i="3"/>
  <c r="B19" i="3"/>
  <c r="C12" i="7"/>
  <c r="C13" i="7"/>
  <c r="C14" i="7"/>
  <c r="C15" i="7"/>
  <c r="C16" i="7"/>
  <c r="C17" i="7"/>
  <c r="C18" i="7"/>
  <c r="C19" i="7"/>
  <c r="C20" i="7"/>
  <c r="B12" i="7"/>
  <c r="B13" i="7"/>
  <c r="B14" i="7"/>
  <c r="B15" i="7"/>
  <c r="B16" i="7"/>
  <c r="B17" i="7"/>
  <c r="B18" i="7"/>
  <c r="B19" i="7"/>
  <c r="B20" i="7"/>
  <c r="E15" i="2"/>
  <c r="B23" i="2"/>
  <c r="B24" i="2"/>
  <c r="B22" i="6"/>
  <c r="H20" i="7" l="1"/>
  <c r="H19" i="7"/>
  <c r="H18" i="7"/>
  <c r="H17" i="7"/>
  <c r="H16" i="7"/>
  <c r="H15" i="7"/>
  <c r="H14" i="7"/>
  <c r="H13" i="7"/>
  <c r="H12" i="7"/>
  <c r="F11" i="7"/>
  <c r="H11" i="7"/>
  <c r="N11" i="2"/>
  <c r="N10" i="2"/>
  <c r="L11" i="2"/>
  <c r="L10" i="2"/>
  <c r="J11" i="2"/>
  <c r="J10" i="2"/>
  <c r="H11" i="2"/>
  <c r="D10" i="2"/>
  <c r="F11" i="2"/>
  <c r="D11" i="2"/>
  <c r="H16" i="4"/>
  <c r="N12" i="2" s="1"/>
  <c r="G16" i="4"/>
  <c r="L12" i="2" s="1"/>
  <c r="F16" i="4"/>
  <c r="J12" i="2" s="1"/>
  <c r="E16" i="4"/>
  <c r="H12" i="2" s="1"/>
  <c r="D16" i="4"/>
  <c r="F12" i="2" s="1"/>
  <c r="C16" i="4"/>
  <c r="D12" i="2" s="1"/>
  <c r="F20" i="7" l="1"/>
  <c r="F19" i="7"/>
  <c r="F18" i="7"/>
  <c r="F17" i="7"/>
  <c r="F16" i="7"/>
  <c r="F15" i="7"/>
  <c r="F14" i="7"/>
  <c r="F13" i="7"/>
  <c r="F12" i="7"/>
  <c r="D20" i="7"/>
  <c r="D19" i="7"/>
  <c r="D18" i="7"/>
  <c r="D17" i="7"/>
  <c r="D16" i="7"/>
  <c r="D15" i="7"/>
  <c r="D14" i="7"/>
  <c r="D13" i="7"/>
  <c r="D12" i="7"/>
  <c r="D11" i="7"/>
  <c r="H9" i="7"/>
  <c r="F9" i="7"/>
  <c r="D9" i="7"/>
  <c r="B11" i="7"/>
  <c r="H10" i="2"/>
  <c r="F10" i="2"/>
  <c r="L11" i="6"/>
  <c r="J11" i="6"/>
  <c r="H11" i="6"/>
  <c r="D8" i="3"/>
  <c r="H8" i="3"/>
  <c r="F8" i="3"/>
  <c r="L23" i="6"/>
  <c r="L22" i="6"/>
  <c r="L21" i="6"/>
  <c r="L20" i="6"/>
  <c r="L19" i="6"/>
  <c r="L18" i="6"/>
  <c r="L17" i="6"/>
  <c r="L16" i="6"/>
  <c r="L15" i="6"/>
  <c r="L14" i="6"/>
  <c r="J23" i="6"/>
  <c r="J22" i="6"/>
  <c r="J21" i="6"/>
  <c r="J20" i="6"/>
  <c r="J19" i="6"/>
  <c r="J18" i="6"/>
  <c r="J17" i="6"/>
  <c r="J16" i="6"/>
  <c r="J15" i="6"/>
  <c r="J14" i="6"/>
  <c r="H23" i="6"/>
  <c r="H22" i="6"/>
  <c r="H21" i="6"/>
  <c r="H20" i="6"/>
  <c r="H19" i="6"/>
  <c r="H18" i="6"/>
  <c r="H17" i="6"/>
  <c r="H16" i="6"/>
  <c r="H15" i="6"/>
  <c r="H14" i="6"/>
  <c r="B23" i="6"/>
  <c r="B21" i="6"/>
  <c r="B20" i="6"/>
  <c r="B19" i="6"/>
  <c r="B18" i="6"/>
  <c r="B17" i="6"/>
  <c r="B16" i="6"/>
  <c r="B15" i="6"/>
  <c r="B14" i="6"/>
  <c r="C10" i="3"/>
  <c r="B10" i="3"/>
  <c r="B22" i="2"/>
  <c r="B21" i="2"/>
  <c r="B20" i="2"/>
  <c r="B19" i="2"/>
  <c r="B18" i="2"/>
  <c r="B17" i="2"/>
  <c r="B16" i="2"/>
  <c r="B15" i="2"/>
  <c r="O24" i="2"/>
  <c r="M24" i="2"/>
  <c r="K24" i="2"/>
  <c r="I24" i="2"/>
  <c r="G24" i="2"/>
  <c r="E24" i="2"/>
  <c r="O23" i="2"/>
  <c r="O22" i="2"/>
  <c r="O21" i="2"/>
  <c r="O20" i="2"/>
  <c r="O19" i="2"/>
  <c r="O18" i="2"/>
  <c r="O17" i="2"/>
  <c r="O16" i="2"/>
  <c r="O15" i="2"/>
  <c r="M23" i="2"/>
  <c r="M22" i="2"/>
  <c r="M21" i="2"/>
  <c r="M20" i="2"/>
  <c r="M19" i="2"/>
  <c r="M18" i="2"/>
  <c r="M17" i="2"/>
  <c r="M16" i="2"/>
  <c r="M15" i="2"/>
  <c r="K23" i="2"/>
  <c r="K22" i="2"/>
  <c r="K21" i="2"/>
  <c r="K20" i="2"/>
  <c r="K19" i="2"/>
  <c r="K18" i="2"/>
  <c r="K17" i="2"/>
  <c r="K16" i="2"/>
  <c r="K15" i="2"/>
  <c r="I23" i="2"/>
  <c r="I22" i="2"/>
  <c r="I21" i="2"/>
  <c r="I20" i="2"/>
  <c r="I19" i="2"/>
  <c r="I18" i="2"/>
  <c r="I17" i="2"/>
  <c r="I16" i="2"/>
  <c r="I15" i="2"/>
  <c r="G23" i="2"/>
  <c r="G22" i="2"/>
  <c r="G21" i="2"/>
  <c r="G20" i="2"/>
  <c r="G19" i="2"/>
  <c r="G18" i="2"/>
  <c r="G17" i="2"/>
  <c r="G16" i="2"/>
  <c r="G15" i="2"/>
  <c r="E23" i="2"/>
  <c r="E22" i="2"/>
  <c r="E21" i="2"/>
  <c r="E20" i="2"/>
  <c r="E19" i="2"/>
  <c r="E18" i="2"/>
  <c r="E17" i="2"/>
  <c r="E16" i="2"/>
  <c r="C9" i="2" l="1"/>
  <c r="C23" i="2" s="1"/>
  <c r="C20" i="2" l="1"/>
  <c r="I17" i="7" s="1"/>
  <c r="C21" i="2"/>
  <c r="I18" i="7" s="1"/>
  <c r="C18" i="2"/>
  <c r="I14" i="7" s="1"/>
  <c r="C19" i="2"/>
  <c r="I16" i="7" s="1"/>
  <c r="C15" i="2"/>
  <c r="C11" i="7" s="1"/>
  <c r="E11" i="7" s="1"/>
  <c r="C17" i="2"/>
  <c r="I13" i="7" s="1"/>
  <c r="C16" i="2"/>
  <c r="E12" i="7" s="1"/>
  <c r="C24" i="2"/>
  <c r="C22" i="2"/>
  <c r="I19" i="7" s="1"/>
  <c r="I20" i="7"/>
  <c r="I15" i="7"/>
  <c r="G11" i="7" l="1"/>
  <c r="I11" i="7"/>
  <c r="I12" i="7"/>
  <c r="G12" i="7"/>
  <c r="E18" i="7"/>
  <c r="G18" i="7"/>
  <c r="E20" i="7"/>
  <c r="G20" i="7"/>
  <c r="E13" i="7"/>
  <c r="G13" i="7"/>
  <c r="E17" i="7"/>
  <c r="G17" i="7"/>
  <c r="E19" i="7"/>
  <c r="G19" i="7"/>
  <c r="E14" i="7"/>
  <c r="G14" i="7"/>
  <c r="E15" i="7"/>
  <c r="G15" i="7"/>
  <c r="E16" i="7"/>
  <c r="G16" i="7"/>
  <c r="E21" i="7" l="1"/>
  <c r="G21" i="7"/>
  <c r="I21" i="7"/>
</calcChain>
</file>

<file path=xl/sharedStrings.xml><?xml version="1.0" encoding="utf-8"?>
<sst xmlns="http://schemas.openxmlformats.org/spreadsheetml/2006/main" count="203" uniqueCount="144">
  <si>
    <t>Criteria</t>
  </si>
  <si>
    <t>Uitleg</t>
  </si>
  <si>
    <t>Hinderbeperking</t>
  </si>
  <si>
    <t>Hoeveel hinder wordt er bespaard als deze oplossing wordt doorgevoerd?</t>
  </si>
  <si>
    <t>Duurzaamheid</t>
  </si>
  <si>
    <t>Gebruiksvriendelijkheid</t>
  </si>
  <si>
    <t>Betrouwbaarheid</t>
  </si>
  <si>
    <t>Voorspelbaarheid</t>
  </si>
  <si>
    <t>Omgeving</t>
  </si>
  <si>
    <t>Veiligheid</t>
  </si>
  <si>
    <t>Onderhoudbaarheid</t>
  </si>
  <si>
    <t>Schaal</t>
  </si>
  <si>
    <t>Weging</t>
  </si>
  <si>
    <t>Toelichting</t>
  </si>
  <si>
    <t>Zeer slecht</t>
  </si>
  <si>
    <t>Slecht</t>
  </si>
  <si>
    <t>Neutraal</t>
  </si>
  <si>
    <t>Goed</t>
  </si>
  <si>
    <t>Zeer goed</t>
  </si>
  <si>
    <t>--/++</t>
  </si>
  <si>
    <t>Als de hinder zichtbaar vermindert</t>
  </si>
  <si>
    <t>Als de hinder zeer veel minder wordt</t>
  </si>
  <si>
    <t>Als er extra en meetbare belasting is op de omgeving</t>
  </si>
  <si>
    <t>Als er theoretische belasting is op de omgeving</t>
  </si>
  <si>
    <t>Het systeem werkt traag en is onduidelijk</t>
  </si>
  <si>
    <t>Het systeem is moeilijk te bedienen</t>
  </si>
  <si>
    <t>Het systeem is een must, maar niet makkelijk</t>
  </si>
  <si>
    <t>Het systeem is duidelijk te bedienen</t>
  </si>
  <si>
    <t>Het systeem is snel en makkelijk te begrijpen</t>
  </si>
  <si>
    <t>Er is gespecialiseerd personeel nodig om het systeem te bedienen</t>
  </si>
  <si>
    <t>Er is veel training nodig van het huidige personeel</t>
  </si>
  <si>
    <t>Het huidige personeel merkt niet veel van het nieuwe systeem</t>
  </si>
  <si>
    <t>Het primaire proces is veel eenvoudiger geworden</t>
  </si>
  <si>
    <t>De tunnel wordt veel minder betrouwbaar</t>
  </si>
  <si>
    <t>De tunnel wordt minder betrouwbaar</t>
  </si>
  <si>
    <t>Betrouwbaarheid blijft gelijk</t>
  </si>
  <si>
    <t>Tunnel wordt theoretisch betrouwbaarder</t>
  </si>
  <si>
    <t>Tunnel wordt aantoonbaar betrouwbaarder</t>
  </si>
  <si>
    <t>Voorspelbaarheid van problemen neemt iets toe</t>
  </si>
  <si>
    <t>Voorspelbaarheid van problemen neemt theoretisch behoorlijk toe</t>
  </si>
  <si>
    <t>Door het systeem zijn alle problemen voorspelbaar</t>
  </si>
  <si>
    <t>Door het systeem neemt de veiligheid af</t>
  </si>
  <si>
    <t>Door het systeem neemt de veiligheid mogelijk af</t>
  </si>
  <si>
    <t>Het systeem heeft geen impact op veiligheid</t>
  </si>
  <si>
    <t>Het systeem levert theoretisch een bijdrage aan veiligheid</t>
  </si>
  <si>
    <t>Het systeem levert aantoonbaar een grote bijdrage aan veiligheid</t>
  </si>
  <si>
    <t>Het systeem is met moeite te onderhouden en biedt een zekere mate van flexibiliteit</t>
  </si>
  <si>
    <t>Het systeem is nog weinig toegepast, maar lijkt schaalbaar</t>
  </si>
  <si>
    <t>Het systeem is nog niet gestandaardiseerd</t>
  </si>
  <si>
    <t>Score</t>
  </si>
  <si>
    <t>Gemiddelde weging</t>
  </si>
  <si>
    <t>Stakeholder 1</t>
  </si>
  <si>
    <t>Stakeholder 3</t>
  </si>
  <si>
    <t>Toeschouwer</t>
  </si>
  <si>
    <t>Sleutelfiguur</t>
  </si>
  <si>
    <t>Gewogen score</t>
  </si>
  <si>
    <t>Type stakeholder</t>
  </si>
  <si>
    <t>Geïnteresseerde</t>
  </si>
  <si>
    <t>Beïnvloeder</t>
  </si>
  <si>
    <t>Aantal stakeholders</t>
  </si>
  <si>
    <t>Beschrijving</t>
  </si>
  <si>
    <t>Naam oplossing 1</t>
  </si>
  <si>
    <t>Naam oplossing 2</t>
  </si>
  <si>
    <t>--</t>
  </si>
  <si>
    <t>++</t>
  </si>
  <si>
    <t>x</t>
  </si>
  <si>
    <t>Naam stakeholder</t>
  </si>
  <si>
    <t>Afbeelden (stap 3B)</t>
  </si>
  <si>
    <t>Standaardisatie (stap 3A)</t>
  </si>
  <si>
    <t>Gestandaar-diseerde Score</t>
  </si>
  <si>
    <t>Antwoord:</t>
  </si>
  <si>
    <t>Stap 1A - Nut en noodzaak</t>
  </si>
  <si>
    <t>Vragen die beantwoord kunnen worden om ‘het waarom’ helder te krijgen:</t>
  </si>
  <si>
    <t>Welk ‘probleem’ wordt opgelost, of wat is de gewenste situatie die we willen bereiken?</t>
  </si>
  <si>
    <t>Met welk doel wordt de businesscase gemaakt?</t>
  </si>
  <si>
    <t>Zijn er alternatieven voor de voorgestelde oplossing, of zijn er verschillende scenario’s om de functionaliteit te verwezenlijken?</t>
  </si>
  <si>
    <t>Op welke termijn moet de voorgestelde oplossing geïmplementeerd worden?</t>
  </si>
  <si>
    <t>Voor wie wordt de businesscase gemaakt?</t>
  </si>
  <si>
    <t>Wie neemt het besluit op basis van de businesscase?</t>
  </si>
  <si>
    <r>
      <t xml:space="preserve">Welke functionaliteit moet de digitale oplossing hebben om meerwaarde te bieden aan de organisatie?
Hierbij kan het helpen om de volgende vorm te gebruiken als beschrijving:
</t>
    </r>
    <r>
      <rPr>
        <i/>
        <sz val="11"/>
        <color rgb="FF000000"/>
        <rFont val="Calibri"/>
        <family val="2"/>
        <scheme val="minor"/>
      </rPr>
      <t>“Als [rol] [ werkwoord] [gewenste functionaliteit] [reden waarom]”</t>
    </r>
    <r>
      <rPr>
        <sz val="11"/>
        <color rgb="FF000000"/>
        <rFont val="Calibri"/>
        <family val="2"/>
        <scheme val="minor"/>
      </rPr>
      <t xml:space="preserve">
Waarbij ‘rol’ de stakeholder is die de oplossing gaat gebruiken.
Dus bijvoorbeeld: 
</t>
    </r>
    <r>
      <rPr>
        <i/>
        <sz val="11"/>
        <color rgb="FF000000"/>
        <rFont val="Calibri"/>
        <family val="2"/>
        <scheme val="minor"/>
      </rPr>
      <t>"Als [tunnelbeheerder] [wil ik] [via het dashboard op elk moment mijn actuele informatie kunnen raadplegen, zoals de status van de VKF, vanuit elke locatie waar ik online ben] [zodat ik mijn wettelijke rol beter kan vervullen]"</t>
    </r>
  </si>
  <si>
    <t xml:space="preserve">Nulsituatie </t>
  </si>
  <si>
    <t>Stap 1B - Mogelijke oplossingen</t>
  </si>
  <si>
    <t>In dit tabblad worden de verschillende oplossingen inclusief de nulsituatie geidentificeerd. De [Naam van de oplossing] wordt gebruikt om de oplossingen te kunnen doorrekenen op hun score. Uiteindelijk zal in stap 5 de winnaar naar voren komen.</t>
  </si>
  <si>
    <t>Beschrijving:</t>
  </si>
  <si>
    <t>Naam:</t>
  </si>
  <si>
    <t>Stap 1C - Stakeholderanalyse</t>
  </si>
  <si>
    <t>In dit tabblad worden de stakeholders beschreven en krijgen ze een belangrijkheidscijfer (BHC). De stakeholders kunnen op deze manier invloed uitoefenen op de weging van de criteria in stap 4.</t>
  </si>
  <si>
    <t>BHC = Belangrijkheidscijfer</t>
  </si>
  <si>
    <t>Stakeholder 2</t>
  </si>
  <si>
    <t>In dit tabblad worden de criteria vastgelegd met hun schaal. Het is mogelijk om extra criteria (onderaan) toe te voegen. De uitleg is alvast ingevuld, maar het is mogelijk om een specifieke uitleg op te nemen. In het volgende tabblad worden de oplossingen gescoord op de criteria.</t>
  </si>
  <si>
    <t>Criterium</t>
  </si>
  <si>
    <t>Specifieke invulling</t>
  </si>
  <si>
    <t>Hoeveel wordt er bijgedragen aan verduurzaming? Hoeveel bedraagt bijvoorbeeld de CO2-reductie?</t>
  </si>
  <si>
    <t>In hoeverre helpt het systeem om sneller informatie te ontsluiten?</t>
  </si>
  <si>
    <t>Wat is de impact op de organisatie als geheel? Kijk bijvoorbeeld naar onderhoudspersoneel, engineering, projectmanagement, bedieningspersoneel.</t>
  </si>
  <si>
    <t>Draagt het systeem bij aan de betrouwbaarheid van de tunnel?</t>
  </si>
  <si>
    <t>Draagt het systeem bij aan de voorspelbaarheid van problemen van de tunnel?</t>
  </si>
  <si>
    <t>Draagt het systeem bij aan het 'omgevingsdraagvlak' van de tunnel? Bijvoorbeeld aan de acceptatie van (het dicht-zijn van) de tunnel.</t>
  </si>
  <si>
    <t>Draagt het systeem bij aan een hogere tunnelveiligheid, verbeterde arboveiligheid voor uitvoerend personeel, verbeterde verkeersveiligheid (weggebruiker)?</t>
  </si>
  <si>
    <t>Is het systeem makkelijk te onderhouden en compatibel met reeds bestaande systemen? Hoe flexibel zijn de functies?</t>
  </si>
  <si>
    <t>BHC (automatisch!)</t>
  </si>
  <si>
    <t>Stap 2B - Scores toekennen</t>
  </si>
  <si>
    <t>In onderstaande effectentabel kunnen de scores per criterium voor alle alternatieven worden ingevuld. De tabel geeft een overzicht van alle sterke en zwakke punten van elk alternatief en laat soms ook zien dat een bepaald alternatief inefficiënt is, dat wil zeggen slechter scoort op elk criterium dan een ander alternatief. De effectentabel in dit tabblad is dus nog ingevuld met de schaal zoals in de stap2A is aangemaakt.</t>
  </si>
  <si>
    <t>NB. De criteria en schaal komen uit stap 2/deel 1 en de oplossing uit stap 1B</t>
  </si>
  <si>
    <t>Stap 2A - Criteria</t>
  </si>
  <si>
    <t>Stap 3 - Standaardisatie</t>
  </si>
  <si>
    <t>Om een gewogen sommering te kunnen maken is standaardisatie noodzakelijk. Hier worden alle scores per criteria op een nieuwe schaal afgebeeld, die tussen 1 en 5 loopt. Er wordt dus een vertaling gemaakt van bijv. de --/++ schaal (uit stap 2) naar een schaal van 1 tot 5. Het is de bedoeling dat dit ingevuld wordt door het expertteam.</t>
  </si>
  <si>
    <t>Originele score</t>
  </si>
  <si>
    <t>Als de bijdrage aan hinderberking is zoals verwacht</t>
  </si>
  <si>
    <t>Als er niet bijgedragen wordt aan hinderbeperking</t>
  </si>
  <si>
    <t>Als er nauwelijks zichtbare bijdrage is aan hinderbeperking</t>
  </si>
  <si>
    <t>Als er geen positieve bijdrage is aan een betere omgeving</t>
  </si>
  <si>
    <t>Als er aantoonbare lagere belasting op omgeving is</t>
  </si>
  <si>
    <t>Als er aantoonbare significant lagere belasting op omgeving is</t>
  </si>
  <si>
    <t>Primaire proces is eenvoudiger, je merkt niets van nieuwe systeem</t>
  </si>
  <si>
    <t>Problemen worden minder voorspelbaar</t>
  </si>
  <si>
    <t>Problemen worden niet echt voorspelbaarder</t>
  </si>
  <si>
    <t>Impact op organisatie en cultuur</t>
  </si>
  <si>
    <t>Schaalbaarheid</t>
  </si>
  <si>
    <t>Voor hoeveel gebruikers is het systeem geschikt? Is de oplossing generiek toepasbaar, zijn er marktafspraken van standaarden?</t>
  </si>
  <si>
    <t>Het systeem is is moeilijk te onderhouden en niet flexibel</t>
  </si>
  <si>
    <t>Onderhoud is mogelijk en het systeem is flexibel en uitbreidbaar</t>
  </si>
  <si>
    <t>Onderhoud is eenvoudig en flexibel voor uitbreiding</t>
  </si>
  <si>
    <t>Er is maar één toepassing</t>
  </si>
  <si>
    <t>Er zijn een aantal toepassingen die door één bedrijf geleverd worden</t>
  </si>
  <si>
    <t>Generiek, gestandaardiseerd en er zijn duidelijke marktafspraken</t>
  </si>
  <si>
    <t>Onderhoud en uitbreiding zijn mogelijk</t>
  </si>
  <si>
    <t>NB. De criteria en originale scores komen van stap 2 en de oplossingen van stap 1B</t>
  </si>
  <si>
    <t>Stap 4 - Weging</t>
  </si>
  <si>
    <t>De stakeholders kunnen door middel van  weging invloed uitoefenen op het eindresultaat. Dit doen ze door ieder criterium een weging van 1 tot 5 te geven. Deze weging wordt op zichzelf weer gewogen gesommeerd en gemiddeld over het aantal stakeholders. Zo ontstaat de gemiddelde weging (kolom C).</t>
  </si>
  <si>
    <t>Belangrijkheidscijfer</t>
  </si>
  <si>
    <t>Weging [1..5]</t>
  </si>
  <si>
    <t>* BHC</t>
  </si>
  <si>
    <t>NB. Stakeholders en belangrijkheidscijfers komen uit stap 1C, de criteria uit stap 2</t>
  </si>
  <si>
    <t>Stap 4 - Gewogen sommering</t>
  </si>
  <si>
    <t>Totaalscore</t>
  </si>
  <si>
    <t>NB. Alle gegevens komen uit eerdere stappen</t>
  </si>
  <si>
    <t>De laatste stap is gewogen sommering. Per criterium (uit stap 2) worden de (gemiddelde) gewichten (uit stap 4) vermenigvuldigd met de gestandaardiseerde scores (uit stap 3) en daarna opgeteld. Het alternatief met de hoogste score wordt nummer 1 in de rangschikking, dat met de op een na hoogste score nummer 2, enzovoort.</t>
  </si>
  <si>
    <t>Dit Excel-document hoort bij het rapport 'Businesscase digitalisering', uitgegeven door het Centrum Ondergronds Bouwen (COB). In deze publicatie wordt beschreven hoe er een businesscase gemaakt kan worden voor een digitaliseringsvraagstuk in de tunnelsector. De genoemde stappen zijn terug te vinden op de verschillende tabbladen van dit Excel-document, waarbij al enkele gegevens zijn ingevuld als voorbeeld/handreiking.</t>
  </si>
  <si>
    <t>Zie voor meer informatie:</t>
  </si>
  <si>
    <t>www.cob.nl/digitalisering/businesscase</t>
  </si>
  <si>
    <t>info@cob.nl / 085 4862 410</t>
  </si>
  <si>
    <t>U kunt met vragen ook contact opnemen met het COB:</t>
  </si>
  <si>
    <r>
      <t xml:space="preserve">Om het de gebruiker makkelijker te maken, zijn </t>
    </r>
    <r>
      <rPr>
        <b/>
        <sz val="12"/>
        <color theme="1"/>
        <rFont val="Calibri"/>
        <family val="2"/>
        <scheme val="minor"/>
      </rPr>
      <t>de meeste velden beveiligd tegen bewerking</t>
    </r>
    <r>
      <rPr>
        <sz val="12"/>
        <color theme="1"/>
        <rFont val="Calibri"/>
        <family val="2"/>
        <scheme val="minor"/>
      </rPr>
      <t xml:space="preserve">, zodat de ingestelde formules en vooraf ingevulde informatie niet per ongeluk verwijderd kan worden. Mocht dat echter juist onhandig zijn, dan kunt u de werkbladen ontgrendelen met het </t>
    </r>
    <r>
      <rPr>
        <b/>
        <sz val="12"/>
        <color theme="1"/>
        <rFont val="Calibri"/>
        <family val="2"/>
        <scheme val="minor"/>
      </rPr>
      <t>wachtwoord 'cob'</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</si>
</sst>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b/>
      <sz val="10"/>
      <color rgb="FF000000"/>
      <name val="Arial"/>
      <family val="2"/>
    </font>
    <font>
      <sz val="10"/>
      <color rgb="FF000000"/>
      <name val="Arial"/>
      <family val="2"/>
    </font>
    <font>
      <sz val="10"/>
      <color theme="1"/>
      <name val="Arial"/>
      <family val="2"/>
    </font>
    <font>
      <sz val="10"/>
      <color theme="1"/>
      <name val="Lucida Sans"/>
      <family val="2"/>
    </font>
    <font>
      <b/>
      <sz val="16"/>
      <color theme="1"/>
      <name val="Arial"/>
      <family val="2"/>
    </font>
    <font>
      <b/>
      <sz val="16"/>
      <color theme="1"/>
      <name val="Calibri"/>
      <family val="2"/>
      <scheme val="minor"/>
    </font>
    <font>
      <sz val="11"/>
      <color rgb="FF3F3F76"/>
      <name val="Calibri"/>
      <family val="2"/>
      <scheme val="minor"/>
    </font>
    <font>
      <sz val="11"/>
      <color rgb="FFFA7D00"/>
      <name val="Calibri"/>
      <family val="2"/>
      <scheme val="minor"/>
    </font>
    <font>
      <b/>
      <sz val="11"/>
      <color rgb="FFFA7D00"/>
      <name val="Calibri"/>
      <family val="2"/>
      <scheme val="minor"/>
    </font>
    <font>
      <sz val="11"/>
      <color rgb="FFFF0000"/>
      <name val="Calibri"/>
      <family val="2"/>
      <scheme val="minor"/>
    </font>
    <font>
      <sz val="11"/>
      <color rgb="FF000000"/>
      <name val="Calibri"/>
      <family val="2"/>
      <scheme val="minor"/>
    </font>
    <font>
      <i/>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sz val="12"/>
      <color theme="0"/>
      <name val="Calibri"/>
      <family val="2"/>
      <scheme val="minor"/>
    </font>
    <font>
      <b/>
      <sz val="14"/>
      <color theme="0"/>
      <name val="Calibri"/>
      <family val="2"/>
      <scheme val="minor"/>
    </font>
    <font>
      <b/>
      <sz val="12"/>
      <color theme="1"/>
      <name val="Calibri"/>
      <family val="2"/>
      <scheme val="minor"/>
    </font>
    <font>
      <b/>
      <sz val="22"/>
      <color theme="1"/>
      <name val="Calibri"/>
      <family val="2"/>
      <scheme val="minor"/>
    </font>
    <font>
      <sz val="22"/>
      <color theme="1"/>
      <name val="Calibri"/>
      <family val="2"/>
      <scheme val="minor"/>
    </font>
    <font>
      <b/>
      <i/>
      <sz val="12"/>
      <color rgb="FFFF841F"/>
      <name val="Calibri"/>
      <family val="2"/>
      <scheme val="minor"/>
    </font>
    <font>
      <i/>
      <sz val="11"/>
      <color rgb="FFFF841F"/>
      <name val="Calibri"/>
      <family val="2"/>
      <scheme val="minor"/>
    </font>
    <font>
      <b/>
      <sz val="10"/>
      <color theme="0"/>
      <name val="Arial"/>
      <family val="2"/>
    </font>
    <font>
      <sz val="10"/>
      <color theme="0"/>
      <name val="Arial"/>
      <family val="2"/>
    </font>
    <font>
      <b/>
      <sz val="22"/>
      <color theme="0"/>
      <name val="Calibri"/>
      <family val="2"/>
      <scheme val="minor"/>
    </font>
    <font>
      <b/>
      <sz val="12"/>
      <color theme="0"/>
      <name val="Arial"/>
      <family val="2"/>
    </font>
    <font>
      <sz val="12"/>
      <color theme="1"/>
      <name val="Arial"/>
      <family val="2"/>
    </font>
    <font>
      <b/>
      <sz val="12"/>
      <color theme="1"/>
      <name val="Lucida Sans"/>
      <family val="2"/>
    </font>
    <font>
      <sz val="12"/>
      <color rgb="FFFF0000"/>
      <name val="Calibri"/>
      <family val="2"/>
      <scheme val="minor"/>
    </font>
    <font>
      <b/>
      <sz val="12"/>
      <color theme="1"/>
      <name val="Arial"/>
      <family val="2"/>
    </font>
    <font>
      <b/>
      <sz val="10"/>
      <name val="Arial"/>
      <family val="2"/>
    </font>
    <font>
      <sz val="10"/>
      <name val="Arial"/>
      <family val="2"/>
    </font>
    <font>
      <b/>
      <sz val="11"/>
      <name val="Calibri"/>
      <family val="2"/>
      <scheme val="minor"/>
    </font>
    <font>
      <b/>
      <sz val="10"/>
      <color theme="0"/>
      <name val="Lucida Sans"/>
      <family val="2"/>
    </font>
    <font>
      <b/>
      <sz val="16"/>
      <color theme="0"/>
      <name val="Arial"/>
      <family val="2"/>
    </font>
    <font>
      <sz val="11"/>
      <name val="Calibri"/>
      <family val="2"/>
      <scheme val="minor"/>
    </font>
    <font>
      <i/>
      <sz val="11"/>
      <color theme="5"/>
      <name val="Calibri"/>
      <family val="2"/>
      <scheme val="minor"/>
    </font>
    <font>
      <i/>
      <sz val="11"/>
      <color rgb="FF9900CC"/>
      <name val="Calibri"/>
      <family val="2"/>
      <scheme val="minor"/>
    </font>
    <font>
      <b/>
      <sz val="12"/>
      <color theme="0"/>
      <name val="Lucida Sans"/>
      <family val="2"/>
    </font>
    <font>
      <u/>
      <sz val="11"/>
      <color theme="10"/>
      <name val="Calibri"/>
      <family val="2"/>
      <scheme val="minor"/>
    </font>
    <font>
      <u/>
      <sz val="12"/>
      <color theme="10"/>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tint="-4.9989318521683403E-2"/>
        <bgColor indexed="64"/>
      </patternFill>
    </fill>
    <fill>
      <patternFill patternType="solid">
        <fgColor rgb="FFFF841F"/>
        <bgColor indexed="64"/>
      </patternFill>
    </fill>
    <fill>
      <patternFill patternType="solid">
        <fgColor theme="0" tint="-0.34998626667073579"/>
        <bgColor indexed="64"/>
      </patternFill>
    </fill>
    <fill>
      <patternFill patternType="solid">
        <fgColor rgb="FF9900CC"/>
        <bgColor indexed="64"/>
      </patternFill>
    </fill>
    <fill>
      <patternFill patternType="solid">
        <fgColor rgb="FF92D050"/>
        <bgColor indexed="64"/>
      </patternFill>
    </fill>
  </fills>
  <borders count="44">
    <border>
      <left/>
      <right/>
      <top/>
      <bottom/>
      <diagonal/>
    </border>
    <border>
      <left style="medium">
        <color indexed="64"/>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medium">
        <color rgb="FFCCCCCC"/>
      </left>
      <right style="medium">
        <color rgb="FFCCCCCC"/>
      </right>
      <top style="medium">
        <color rgb="FFCCCCCC"/>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indexed="64"/>
      </right>
      <top style="medium">
        <color rgb="FFCCCCCC"/>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right style="thin">
        <color rgb="FF7F7F7F"/>
      </right>
      <top style="thin">
        <color rgb="FF7F7F7F"/>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CCCCCC"/>
      </right>
      <top style="medium">
        <color rgb="FFCCCCCC"/>
      </top>
      <bottom/>
      <diagonal/>
    </border>
    <border>
      <left style="medium">
        <color indexed="64"/>
      </left>
      <right style="medium">
        <color rgb="FFCCCCCC"/>
      </right>
      <top style="medium">
        <color indexed="64"/>
      </top>
      <bottom/>
      <diagonal/>
    </border>
    <border>
      <left style="medium">
        <color rgb="FFCCCCCC"/>
      </left>
      <right style="medium">
        <color rgb="FFCCCCCC"/>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top/>
      <bottom/>
      <diagonal/>
    </border>
    <border>
      <left style="thin">
        <color indexed="64"/>
      </left>
      <right/>
      <top style="thin">
        <color indexed="64"/>
      </top>
      <bottom style="thin">
        <color indexed="64"/>
      </bottom>
      <diagonal/>
    </border>
    <border>
      <left/>
      <right/>
      <top/>
      <bottom style="thin">
        <color rgb="FF7F7F7F"/>
      </bottom>
      <diagonal/>
    </border>
    <border>
      <left/>
      <right/>
      <top style="thin">
        <color rgb="FF7F7F7F"/>
      </top>
      <bottom style="thin">
        <color rgb="FF7F7F7F"/>
      </bottom>
      <diagonal/>
    </border>
    <border>
      <left/>
      <right style="thin">
        <color rgb="FF7F7F7F"/>
      </right>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7" fillId="2" borderId="3" applyNumberFormat="0" applyAlignment="0" applyProtection="0"/>
    <xf numFmtId="0" fontId="8" fillId="0" borderId="4" applyNumberFormat="0" applyFill="0" applyAlignment="0" applyProtection="0"/>
    <xf numFmtId="0" fontId="9" fillId="3" borderId="3" applyNumberFormat="0" applyAlignment="0" applyProtection="0"/>
    <xf numFmtId="0" fontId="43" fillId="0" borderId="0" applyNumberFormat="0" applyFill="0" applyBorder="0" applyAlignment="0" applyProtection="0"/>
  </cellStyleXfs>
  <cellXfs count="172">
    <xf numFmtId="0" fontId="0" fillId="0" borderId="0" xfId="0"/>
    <xf numFmtId="164" fontId="0" fillId="0" borderId="0" xfId="0" applyNumberFormat="1"/>
    <xf numFmtId="0" fontId="6" fillId="0" borderId="0" xfId="0" applyFont="1"/>
    <xf numFmtId="165"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5" fillId="0" borderId="0" xfId="0" applyFont="1" applyBorder="1" applyAlignment="1">
      <alignment horizontal="center" wrapText="1"/>
    </xf>
    <xf numFmtId="165" fontId="3" fillId="0" borderId="0" xfId="0" applyNumberFormat="1"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center" wrapText="1"/>
    </xf>
    <xf numFmtId="165" fontId="5" fillId="0" borderId="0" xfId="0" applyNumberFormat="1" applyFont="1" applyBorder="1" applyAlignment="1">
      <alignment horizontal="center" wrapText="1"/>
    </xf>
    <xf numFmtId="0" fontId="4" fillId="0" borderId="0" xfId="0" applyFont="1" applyBorder="1" applyAlignment="1">
      <alignment wrapText="1"/>
    </xf>
    <xf numFmtId="0" fontId="5" fillId="0" borderId="0" xfId="0" applyFont="1" applyBorder="1" applyAlignment="1">
      <alignment wrapText="1"/>
    </xf>
    <xf numFmtId="0" fontId="10" fillId="0" borderId="0" xfId="0" applyFont="1"/>
    <xf numFmtId="0" fontId="0" fillId="0" borderId="0" xfId="0" applyAlignment="1">
      <alignment wrapText="1"/>
    </xf>
    <xf numFmtId="0" fontId="11" fillId="0" borderId="22" xfId="0" applyFont="1" applyBorder="1" applyAlignment="1">
      <alignment horizontal="left" vertical="center" wrapText="1"/>
    </xf>
    <xf numFmtId="0" fontId="20" fillId="4" borderId="13" xfId="0" applyFont="1" applyFill="1" applyBorder="1" applyAlignment="1">
      <alignment vertical="center" wrapText="1"/>
    </xf>
    <xf numFmtId="0" fontId="20" fillId="4" borderId="7" xfId="0" applyFont="1" applyFill="1" applyBorder="1"/>
    <xf numFmtId="0" fontId="17" fillId="0" borderId="0" xfId="0" applyFont="1"/>
    <xf numFmtId="0" fontId="23" fillId="0" borderId="0" xfId="0" applyFont="1"/>
    <xf numFmtId="0" fontId="22" fillId="6" borderId="18" xfId="0" applyFont="1" applyFill="1" applyBorder="1" applyAlignment="1">
      <alignment wrapText="1"/>
    </xf>
    <xf numFmtId="0" fontId="21" fillId="0" borderId="6" xfId="0" applyFont="1" applyBorder="1"/>
    <xf numFmtId="0" fontId="21" fillId="0" borderId="0" xfId="0" applyFont="1"/>
    <xf numFmtId="0" fontId="0" fillId="0" borderId="0" xfId="0" applyAlignment="1">
      <alignment horizontal="left" vertical="top" wrapText="1"/>
    </xf>
    <xf numFmtId="0" fontId="19" fillId="4" borderId="13" xfId="0" applyFont="1" applyFill="1" applyBorder="1"/>
    <xf numFmtId="0" fontId="14" fillId="4" borderId="14" xfId="0" applyFont="1" applyFill="1" applyBorder="1" applyAlignment="1">
      <alignment vertical="top"/>
    </xf>
    <xf numFmtId="164" fontId="26" fillId="4" borderId="13" xfId="0" applyNumberFormat="1" applyFont="1" applyFill="1" applyBorder="1" applyAlignment="1">
      <alignment horizontal="center" vertical="center" wrapText="1"/>
    </xf>
    <xf numFmtId="0" fontId="26" fillId="4" borderId="13" xfId="0" applyFont="1" applyFill="1" applyBorder="1" applyAlignment="1">
      <alignment horizontal="center" vertical="center" wrapText="1"/>
    </xf>
    <xf numFmtId="165" fontId="30" fillId="0" borderId="0"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32" fillId="0" borderId="0" xfId="0" applyFont="1" applyAlignment="1">
      <alignment vertical="center"/>
    </xf>
    <xf numFmtId="0" fontId="33" fillId="0" borderId="0" xfId="0" applyFont="1" applyBorder="1" applyAlignment="1">
      <alignment horizontal="center" vertical="center" wrapText="1"/>
    </xf>
    <xf numFmtId="0" fontId="30" fillId="0" borderId="0" xfId="0" applyFont="1" applyBorder="1" applyAlignment="1">
      <alignment vertical="center" wrapText="1"/>
    </xf>
    <xf numFmtId="0" fontId="30" fillId="0" borderId="0" xfId="0" applyFont="1" applyBorder="1" applyAlignment="1">
      <alignment horizontal="center" vertical="center" wrapText="1"/>
    </xf>
    <xf numFmtId="0" fontId="16" fillId="0" borderId="0" xfId="0" applyFont="1" applyAlignment="1">
      <alignment vertical="center"/>
    </xf>
    <xf numFmtId="0" fontId="29" fillId="4" borderId="23" xfId="0" applyFont="1" applyFill="1" applyBorder="1" applyAlignment="1">
      <alignment vertical="center"/>
    </xf>
    <xf numFmtId="0" fontId="29" fillId="4" borderId="5" xfId="0" applyFont="1" applyFill="1" applyBorder="1" applyAlignment="1">
      <alignment vertical="center"/>
    </xf>
    <xf numFmtId="0" fontId="29" fillId="4" borderId="11" xfId="0" applyFont="1" applyFill="1" applyBorder="1" applyAlignment="1">
      <alignment horizontal="center" vertical="center"/>
    </xf>
    <xf numFmtId="0" fontId="7" fillId="0" borderId="22" xfId="1" applyFill="1" applyBorder="1" applyAlignment="1">
      <alignment horizontal="left" vertical="top" wrapText="1"/>
    </xf>
    <xf numFmtId="164" fontId="34" fillId="0" borderId="22" xfId="0" applyNumberFormat="1" applyFont="1" applyFill="1" applyBorder="1" applyAlignment="1">
      <alignment horizontal="center" vertical="center" wrapText="1"/>
    </xf>
    <xf numFmtId="164" fontId="35" fillId="0" borderId="22" xfId="0" applyNumberFormat="1" applyFont="1" applyFill="1" applyBorder="1" applyAlignment="1">
      <alignment horizontal="center" vertical="center" wrapText="1"/>
    </xf>
    <xf numFmtId="0" fontId="34" fillId="0" borderId="22" xfId="0" applyFont="1" applyFill="1" applyBorder="1" applyAlignment="1">
      <alignment horizontal="center" vertical="center" wrapText="1"/>
    </xf>
    <xf numFmtId="0" fontId="14" fillId="4" borderId="1" xfId="0" applyFont="1" applyFill="1" applyBorder="1" applyAlignment="1">
      <alignment vertical="center" wrapText="1"/>
    </xf>
    <xf numFmtId="0" fontId="0" fillId="0" borderId="0" xfId="0" applyAlignment="1">
      <alignment vertical="center"/>
    </xf>
    <xf numFmtId="0" fontId="14" fillId="4" borderId="2" xfId="0" applyFont="1" applyFill="1" applyBorder="1" applyAlignment="1">
      <alignment vertical="center"/>
    </xf>
    <xf numFmtId="0" fontId="36" fillId="0" borderId="3" xfId="3" applyFont="1" applyFill="1" applyAlignment="1">
      <alignment horizontal="center" vertical="center"/>
    </xf>
    <xf numFmtId="0" fontId="14" fillId="4" borderId="8" xfId="0" applyFont="1" applyFill="1" applyBorder="1" applyAlignment="1">
      <alignment horizontal="left" vertical="top"/>
    </xf>
    <xf numFmtId="0" fontId="0" fillId="0" borderId="0" xfId="0" applyAlignment="1">
      <alignment horizontal="left" vertical="top"/>
    </xf>
    <xf numFmtId="0" fontId="18" fillId="0" borderId="0" xfId="0" applyFont="1"/>
    <xf numFmtId="49" fontId="37" fillId="4" borderId="0" xfId="0" applyNumberFormat="1" applyFont="1" applyFill="1" applyBorder="1" applyAlignment="1">
      <alignment horizontal="left" vertical="center" wrapText="1"/>
    </xf>
    <xf numFmtId="0" fontId="37" fillId="4" borderId="0" xfId="0" applyFont="1" applyFill="1" applyBorder="1" applyAlignment="1">
      <alignment horizontal="left" vertical="center" wrapText="1"/>
    </xf>
    <xf numFmtId="0" fontId="38" fillId="7" borderId="24" xfId="0" applyFont="1" applyFill="1" applyBorder="1" applyAlignment="1">
      <alignment wrapText="1"/>
    </xf>
    <xf numFmtId="0" fontId="38" fillId="7" borderId="25" xfId="0" applyFont="1" applyFill="1" applyBorder="1" applyAlignment="1">
      <alignment horizontal="center" wrapText="1"/>
    </xf>
    <xf numFmtId="0" fontId="26" fillId="4" borderId="0" xfId="0" applyFont="1" applyFill="1" applyBorder="1" applyAlignment="1">
      <alignment horizontal="left" vertical="center" wrapText="1"/>
    </xf>
    <xf numFmtId="0" fontId="13" fillId="0" borderId="22" xfId="2" applyFont="1" applyFill="1" applyBorder="1" applyAlignment="1">
      <alignment horizontal="left" vertical="top" wrapText="1"/>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0" fontId="25" fillId="5" borderId="3" xfId="1" applyFont="1" applyFill="1" applyAlignment="1" applyProtection="1">
      <alignment horizontal="center" vertical="center" wrapText="1"/>
      <protection locked="0"/>
    </xf>
    <xf numFmtId="0" fontId="25" fillId="5" borderId="3" xfId="1" applyFont="1" applyFill="1" applyAlignment="1" applyProtection="1">
      <alignment horizontal="center" vertical="center"/>
      <protection locked="0"/>
    </xf>
    <xf numFmtId="0" fontId="25" fillId="5" borderId="22" xfId="1" applyFont="1" applyFill="1" applyBorder="1" applyAlignment="1" applyProtection="1">
      <alignment horizontal="center" vertical="center" wrapText="1"/>
      <protection locked="0"/>
    </xf>
    <xf numFmtId="0" fontId="24" fillId="5" borderId="19" xfId="1" applyFont="1" applyFill="1" applyBorder="1" applyProtection="1">
      <protection locked="0"/>
    </xf>
    <xf numFmtId="0" fontId="24" fillId="5" borderId="20" xfId="1" applyFont="1" applyFill="1" applyBorder="1" applyProtection="1">
      <protection locked="0"/>
    </xf>
    <xf numFmtId="0" fontId="26" fillId="7" borderId="27" xfId="0" applyFont="1" applyFill="1" applyBorder="1" applyAlignment="1">
      <alignment wrapText="1"/>
    </xf>
    <xf numFmtId="0" fontId="37" fillId="7" borderId="27" xfId="0" applyFont="1" applyFill="1" applyBorder="1" applyAlignment="1">
      <alignment horizontal="center" wrapText="1"/>
    </xf>
    <xf numFmtId="0" fontId="37" fillId="4" borderId="0" xfId="0" applyNumberFormat="1" applyFont="1" applyFill="1" applyBorder="1" applyAlignment="1">
      <alignment horizontal="center" wrapText="1"/>
    </xf>
    <xf numFmtId="0" fontId="37" fillId="4" borderId="28" xfId="0" applyFont="1" applyFill="1" applyBorder="1" applyAlignment="1">
      <alignment horizontal="center" wrapText="1"/>
    </xf>
    <xf numFmtId="0" fontId="26" fillId="7" borderId="22" xfId="0" applyFont="1" applyFill="1" applyBorder="1" applyAlignment="1">
      <alignment horizontal="center" wrapText="1"/>
    </xf>
    <xf numFmtId="0" fontId="27" fillId="7" borderId="22" xfId="0" applyFont="1" applyFill="1" applyBorder="1" applyAlignment="1">
      <alignment horizontal="center" wrapText="1"/>
    </xf>
    <xf numFmtId="0" fontId="37" fillId="7" borderId="27" xfId="0" applyNumberFormat="1" applyFont="1" applyFill="1" applyBorder="1" applyAlignment="1">
      <alignment horizontal="center" wrapText="1"/>
    </xf>
    <xf numFmtId="0" fontId="27" fillId="7" borderId="27" xfId="0" applyFont="1" applyFill="1" applyBorder="1" applyAlignment="1">
      <alignment horizontal="center" wrapText="1"/>
    </xf>
    <xf numFmtId="49" fontId="39" fillId="0" borderId="22" xfId="2" applyNumberFormat="1" applyFont="1" applyBorder="1" applyAlignment="1">
      <alignment horizontal="center" vertical="top" wrapText="1"/>
    </xf>
    <xf numFmtId="0" fontId="40" fillId="5" borderId="22" xfId="1" applyFont="1" applyFill="1" applyBorder="1" applyAlignment="1" applyProtection="1">
      <alignment horizontal="left" vertical="top" wrapText="1"/>
      <protection locked="0"/>
    </xf>
    <xf numFmtId="0" fontId="41" fillId="5" borderId="22" xfId="1" applyFont="1" applyFill="1" applyBorder="1" applyAlignment="1" applyProtection="1">
      <alignment horizontal="left" vertical="top" wrapText="1"/>
      <protection locked="0"/>
    </xf>
    <xf numFmtId="0" fontId="41" fillId="5" borderId="29" xfId="1" applyFont="1" applyFill="1" applyBorder="1" applyAlignment="1" applyProtection="1">
      <alignment horizontal="left" vertical="top" wrapText="1"/>
      <protection locked="0"/>
    </xf>
    <xf numFmtId="0" fontId="41" fillId="5" borderId="30" xfId="1" applyFont="1" applyFill="1" applyBorder="1" applyAlignment="1" applyProtection="1">
      <alignment horizontal="center" vertical="top" wrapText="1"/>
      <protection locked="0"/>
    </xf>
    <xf numFmtId="0" fontId="41" fillId="5" borderId="31" xfId="1" applyFont="1" applyFill="1" applyBorder="1" applyAlignment="1" applyProtection="1">
      <alignment horizontal="center" vertical="top" wrapText="1"/>
      <protection locked="0"/>
    </xf>
    <xf numFmtId="1" fontId="41" fillId="5" borderId="30" xfId="1" applyNumberFormat="1" applyFont="1" applyFill="1" applyBorder="1" applyAlignment="1" applyProtection="1">
      <alignment horizontal="center" vertical="top" wrapText="1"/>
      <protection locked="0"/>
    </xf>
    <xf numFmtId="1" fontId="41" fillId="5" borderId="31" xfId="1" applyNumberFormat="1" applyFont="1" applyFill="1" applyBorder="1" applyAlignment="1" applyProtection="1">
      <alignment horizontal="center" vertical="top" wrapText="1"/>
      <protection locked="0"/>
    </xf>
    <xf numFmtId="0" fontId="41" fillId="5" borderId="32" xfId="1" applyFont="1" applyFill="1" applyBorder="1" applyAlignment="1" applyProtection="1">
      <alignment horizontal="center" vertical="top" wrapText="1"/>
      <protection locked="0"/>
    </xf>
    <xf numFmtId="0" fontId="41" fillId="5" borderId="12" xfId="1" applyFont="1" applyFill="1" applyBorder="1" applyAlignment="1" applyProtection="1">
      <alignment horizontal="center" vertical="top" wrapText="1"/>
      <protection locked="0"/>
    </xf>
    <xf numFmtId="0" fontId="0" fillId="0" borderId="22" xfId="0" applyBorder="1"/>
    <xf numFmtId="0" fontId="15" fillId="7" borderId="7" xfId="2" applyFont="1" applyFill="1" applyBorder="1" applyAlignment="1">
      <alignment horizontal="center" vertical="center" wrapText="1"/>
    </xf>
    <xf numFmtId="0" fontId="14" fillId="4" borderId="1" xfId="0" applyFont="1" applyFill="1" applyBorder="1" applyAlignment="1">
      <alignment vertical="center"/>
    </xf>
    <xf numFmtId="164" fontId="0" fillId="0" borderId="0" xfId="0" applyNumberFormat="1" applyAlignment="1">
      <alignment vertical="center"/>
    </xf>
    <xf numFmtId="164" fontId="0" fillId="0" borderId="22" xfId="0" applyNumberFormat="1" applyBorder="1" applyAlignment="1">
      <alignment vertical="center" wrapText="1"/>
    </xf>
    <xf numFmtId="164" fontId="36" fillId="0" borderId="22" xfId="3" applyNumberFormat="1" applyFont="1" applyFill="1" applyBorder="1" applyAlignment="1">
      <alignment horizontal="center" vertical="center" wrapText="1"/>
    </xf>
    <xf numFmtId="0" fontId="36" fillId="0" borderId="22" xfId="3" applyFont="1" applyFill="1" applyBorder="1" applyAlignment="1">
      <alignment horizontal="center" vertical="center" wrapText="1"/>
    </xf>
    <xf numFmtId="164"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14" fillId="4" borderId="33" xfId="0" applyFont="1" applyFill="1" applyBorder="1" applyAlignment="1">
      <alignment vertical="center" wrapText="1"/>
    </xf>
    <xf numFmtId="164" fontId="1" fillId="0" borderId="34" xfId="0" applyNumberFormat="1" applyFont="1" applyBorder="1" applyAlignment="1">
      <alignment vertical="center" wrapText="1"/>
    </xf>
    <xf numFmtId="0" fontId="14" fillId="4" borderId="36" xfId="0" applyFont="1" applyFill="1" applyBorder="1" applyAlignment="1">
      <alignment vertical="center"/>
    </xf>
    <xf numFmtId="0" fontId="0" fillId="0" borderId="36" xfId="0" applyBorder="1"/>
    <xf numFmtId="0" fontId="2" fillId="0" borderId="37" xfId="0" applyFont="1" applyBorder="1" applyAlignment="1">
      <alignment horizontal="center" vertical="center" wrapText="1"/>
    </xf>
    <xf numFmtId="0" fontId="39" fillId="0" borderId="36" xfId="2" applyFont="1" applyFill="1" applyBorder="1" applyAlignment="1">
      <alignment wrapText="1"/>
    </xf>
    <xf numFmtId="0" fontId="36" fillId="0" borderId="37" xfId="3" applyFont="1" applyFill="1" applyBorder="1" applyAlignment="1">
      <alignment horizontal="center" vertical="center" wrapText="1"/>
    </xf>
    <xf numFmtId="0" fontId="39" fillId="0" borderId="36" xfId="2" applyFont="1" applyFill="1" applyBorder="1" applyAlignment="1">
      <alignment vertical="top" wrapText="1"/>
    </xf>
    <xf numFmtId="0" fontId="26" fillId="4" borderId="36" xfId="0" applyFont="1" applyFill="1" applyBorder="1" applyAlignment="1">
      <alignment wrapText="1"/>
    </xf>
    <xf numFmtId="0" fontId="29" fillId="4" borderId="22" xfId="0" applyFont="1" applyFill="1" applyBorder="1" applyAlignment="1">
      <alignment wrapText="1"/>
    </xf>
    <xf numFmtId="0" fontId="42" fillId="4" borderId="22" xfId="0" applyFont="1" applyFill="1" applyBorder="1" applyAlignment="1">
      <alignment horizontal="center" wrapText="1"/>
    </xf>
    <xf numFmtId="0" fontId="41" fillId="5" borderId="22" xfId="1" applyFont="1" applyFill="1" applyBorder="1" applyAlignment="1" applyProtection="1">
      <alignment horizontal="center" vertical="center" wrapText="1"/>
      <protection locked="0"/>
    </xf>
    <xf numFmtId="0" fontId="41" fillId="5" borderId="22" xfId="1" applyFont="1" applyFill="1" applyBorder="1" applyAlignment="1" applyProtection="1">
      <alignment horizontal="center"/>
      <protection locked="0"/>
    </xf>
    <xf numFmtId="0" fontId="41" fillId="5" borderId="22" xfId="1" applyFont="1" applyFill="1" applyBorder="1" applyAlignment="1" applyProtection="1">
      <alignment horizontal="center" wrapText="1"/>
      <protection locked="0"/>
    </xf>
    <xf numFmtId="164" fontId="14" fillId="4" borderId="22" xfId="0" applyNumberFormat="1" applyFont="1" applyFill="1" applyBorder="1" applyAlignment="1">
      <alignment horizontal="center" wrapText="1"/>
    </xf>
    <xf numFmtId="0" fontId="26" fillId="4" borderId="22"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41" fillId="5" borderId="22" xfId="0" applyFont="1" applyFill="1" applyBorder="1" applyProtection="1">
      <protection locked="0"/>
    </xf>
    <xf numFmtId="164" fontId="39" fillId="0" borderId="22" xfId="2" applyNumberFormat="1" applyFont="1" applyFill="1" applyBorder="1" applyAlignment="1">
      <alignment horizontal="center" vertical="center" wrapText="1"/>
    </xf>
    <xf numFmtId="0" fontId="39" fillId="0" borderId="38" xfId="2" applyFont="1" applyFill="1" applyBorder="1" applyAlignment="1">
      <alignment wrapText="1"/>
    </xf>
    <xf numFmtId="164" fontId="39" fillId="0" borderId="39" xfId="2" applyNumberFormat="1" applyFont="1" applyFill="1" applyBorder="1" applyAlignment="1">
      <alignment horizontal="center" vertical="center" wrapText="1"/>
    </xf>
    <xf numFmtId="0" fontId="20" fillId="4" borderId="9" xfId="0" applyFont="1" applyFill="1" applyBorder="1" applyAlignment="1">
      <alignment vertical="center"/>
    </xf>
    <xf numFmtId="0" fontId="17" fillId="0" borderId="21" xfId="0" applyFont="1" applyBorder="1" applyAlignment="1">
      <alignment vertical="center"/>
    </xf>
    <xf numFmtId="0" fontId="17" fillId="0" borderId="21" xfId="0" applyFont="1" applyBorder="1" applyAlignment="1">
      <alignment horizontal="center" vertical="center"/>
    </xf>
    <xf numFmtId="165" fontId="17" fillId="0" borderId="21" xfId="0" applyNumberFormat="1" applyFont="1" applyBorder="1" applyAlignment="1">
      <alignment horizontal="center" vertical="center"/>
    </xf>
    <xf numFmtId="165" fontId="17" fillId="0" borderId="10" xfId="0" applyNumberFormat="1" applyFont="1" applyBorder="1" applyAlignment="1">
      <alignment horizontal="center" vertical="center"/>
    </xf>
    <xf numFmtId="0" fontId="17" fillId="0" borderId="0" xfId="0" applyFont="1" applyAlignment="1">
      <alignment vertical="center"/>
    </xf>
    <xf numFmtId="0" fontId="39" fillId="0" borderId="33" xfId="0" applyFont="1" applyFill="1" applyBorder="1" applyAlignment="1">
      <alignment vertical="center"/>
    </xf>
    <xf numFmtId="0" fontId="39" fillId="0" borderId="34" xfId="0" applyFont="1" applyFill="1" applyBorder="1" applyAlignment="1">
      <alignment vertical="center"/>
    </xf>
    <xf numFmtId="0" fontId="10" fillId="0" borderId="0" xfId="0" applyFont="1" applyAlignment="1">
      <alignment vertical="center"/>
    </xf>
    <xf numFmtId="0" fontId="26" fillId="4" borderId="36" xfId="0" applyFont="1" applyFill="1" applyBorder="1" applyAlignment="1">
      <alignment vertical="top" wrapText="1"/>
    </xf>
    <xf numFmtId="164" fontId="14" fillId="4" borderId="22" xfId="0" applyNumberFormat="1" applyFont="1" applyFill="1" applyBorder="1" applyAlignment="1">
      <alignment horizontal="center" vertical="top" wrapText="1"/>
    </xf>
    <xf numFmtId="0" fontId="37" fillId="4" borderId="22" xfId="0" applyFont="1" applyFill="1" applyBorder="1" applyAlignment="1">
      <alignment horizontal="center" vertical="top" wrapText="1"/>
    </xf>
    <xf numFmtId="0" fontId="37" fillId="4" borderId="37" xfId="0" applyFont="1" applyFill="1" applyBorder="1" applyAlignment="1">
      <alignment horizontal="center" vertical="top" wrapText="1"/>
    </xf>
    <xf numFmtId="0" fontId="0" fillId="0" borderId="0" xfId="0" applyAlignment="1">
      <alignment vertical="top"/>
    </xf>
    <xf numFmtId="164" fontId="36" fillId="0" borderId="39" xfId="3" applyNumberFormat="1" applyFont="1" applyFill="1" applyBorder="1" applyAlignment="1">
      <alignment horizontal="center" vertical="center" wrapText="1"/>
    </xf>
    <xf numFmtId="0" fontId="41" fillId="5" borderId="39" xfId="1" applyFont="1" applyFill="1" applyBorder="1" applyAlignment="1" applyProtection="1">
      <alignment horizontal="center" vertical="center" wrapText="1"/>
      <protection locked="0"/>
    </xf>
    <xf numFmtId="0" fontId="36" fillId="0" borderId="39" xfId="3" applyFont="1" applyFill="1" applyBorder="1" applyAlignment="1">
      <alignment horizontal="center" vertical="center" wrapText="1"/>
    </xf>
    <xf numFmtId="0" fontId="41" fillId="5" borderId="39" xfId="1" applyFont="1" applyFill="1" applyBorder="1" applyAlignment="1" applyProtection="1">
      <alignment horizontal="center"/>
      <protection locked="0"/>
    </xf>
    <xf numFmtId="0" fontId="36" fillId="0" borderId="40" xfId="3" applyFont="1" applyFill="1" applyBorder="1" applyAlignment="1">
      <alignment horizontal="center" vertical="center" wrapText="1"/>
    </xf>
    <xf numFmtId="0" fontId="39" fillId="0" borderId="36" xfId="2" applyFont="1" applyFill="1" applyBorder="1" applyAlignment="1">
      <alignment vertical="center" wrapText="1"/>
    </xf>
    <xf numFmtId="165" fontId="39" fillId="0" borderId="22" xfId="2" applyNumberFormat="1" applyFont="1" applyFill="1" applyBorder="1" applyAlignment="1">
      <alignment horizontal="center" vertical="center"/>
    </xf>
    <xf numFmtId="165" fontId="36" fillId="0" borderId="22" xfId="3" applyNumberFormat="1" applyFont="1" applyFill="1" applyBorder="1" applyAlignment="1">
      <alignment horizontal="center" vertical="center"/>
    </xf>
    <xf numFmtId="165" fontId="36" fillId="0" borderId="37" xfId="3" applyNumberFormat="1" applyFont="1" applyFill="1" applyBorder="1" applyAlignment="1">
      <alignment horizontal="center" vertical="center"/>
    </xf>
    <xf numFmtId="0" fontId="39" fillId="0" borderId="38" xfId="2" applyFont="1" applyFill="1" applyBorder="1" applyAlignment="1">
      <alignment vertical="center" wrapText="1"/>
    </xf>
    <xf numFmtId="165" fontId="39" fillId="0" borderId="39" xfId="2" applyNumberFormat="1" applyFont="1" applyFill="1" applyBorder="1" applyAlignment="1">
      <alignment horizontal="center" vertical="center"/>
    </xf>
    <xf numFmtId="165" fontId="36" fillId="0" borderId="39" xfId="3" applyNumberFormat="1" applyFont="1" applyFill="1" applyBorder="1" applyAlignment="1">
      <alignment horizontal="center" vertical="center"/>
    </xf>
    <xf numFmtId="165" fontId="36" fillId="0" borderId="40" xfId="3" applyNumberFormat="1" applyFont="1" applyFill="1" applyBorder="1" applyAlignment="1">
      <alignment horizontal="center" vertical="center"/>
    </xf>
    <xf numFmtId="49" fontId="41" fillId="5" borderId="22" xfId="1" applyNumberFormat="1" applyFont="1" applyFill="1" applyBorder="1" applyAlignment="1" applyProtection="1">
      <alignment horizontal="left" vertical="top" wrapText="1"/>
      <protection locked="0"/>
    </xf>
    <xf numFmtId="0" fontId="40" fillId="5" borderId="17" xfId="1" applyFont="1" applyFill="1" applyBorder="1" applyAlignment="1" applyProtection="1">
      <alignment horizontal="left" vertical="top"/>
      <protection locked="0"/>
    </xf>
    <xf numFmtId="0" fontId="40" fillId="5" borderId="15" xfId="1" applyFont="1" applyFill="1" applyBorder="1" applyAlignment="1" applyProtection="1">
      <alignment horizontal="left" vertical="top"/>
      <protection locked="0"/>
    </xf>
    <xf numFmtId="0" fontId="40" fillId="5" borderId="16" xfId="1" applyFont="1" applyFill="1" applyBorder="1" applyAlignment="1" applyProtection="1">
      <alignment horizontal="left" vertical="top"/>
      <protection locked="0"/>
    </xf>
    <xf numFmtId="0" fontId="40" fillId="5" borderId="3" xfId="1" applyFont="1" applyFill="1" applyAlignment="1" applyProtection="1">
      <alignment horizontal="left" vertical="top" wrapText="1"/>
      <protection locked="0"/>
    </xf>
    <xf numFmtId="0" fontId="22" fillId="9" borderId="18" xfId="0" applyFont="1" applyFill="1" applyBorder="1" applyAlignment="1">
      <alignment wrapText="1"/>
    </xf>
    <xf numFmtId="0" fontId="16" fillId="0" borderId="0" xfId="0" applyFont="1" applyAlignment="1">
      <alignment wrapText="1"/>
    </xf>
    <xf numFmtId="0" fontId="16" fillId="0" borderId="0" xfId="0" applyFont="1"/>
    <xf numFmtId="0" fontId="44" fillId="0" borderId="0" xfId="4" applyFont="1"/>
    <xf numFmtId="0" fontId="22" fillId="6" borderId="9" xfId="0" applyFont="1" applyFill="1" applyBorder="1" applyAlignment="1">
      <alignment horizontal="left" vertical="top"/>
    </xf>
    <xf numFmtId="0" fontId="22" fillId="6" borderId="21" xfId="0" applyFont="1" applyFill="1" applyBorder="1" applyAlignment="1">
      <alignment horizontal="left" vertical="top"/>
    </xf>
    <xf numFmtId="0" fontId="22" fillId="6" borderId="10" xfId="0" applyFont="1" applyFill="1" applyBorder="1" applyAlignment="1">
      <alignment horizontal="left" vertical="top"/>
    </xf>
    <xf numFmtId="0" fontId="0" fillId="0" borderId="0" xfId="0" applyAlignment="1">
      <alignment horizontal="left" vertical="top" wrapText="1"/>
    </xf>
    <xf numFmtId="0" fontId="28" fillId="8" borderId="9" xfId="0" applyFont="1" applyFill="1" applyBorder="1" applyAlignment="1">
      <alignment horizontal="left" vertical="top"/>
    </xf>
    <xf numFmtId="0" fontId="28" fillId="8" borderId="21" xfId="0" applyFont="1" applyFill="1" applyBorder="1" applyAlignment="1">
      <alignment horizontal="left" vertical="top"/>
    </xf>
    <xf numFmtId="0" fontId="28" fillId="8" borderId="10" xfId="0" applyFont="1" applyFill="1" applyBorder="1" applyAlignment="1">
      <alignment horizontal="left" vertical="top"/>
    </xf>
    <xf numFmtId="0" fontId="0" fillId="0" borderId="0" xfId="0" applyAlignment="1">
      <alignment horizontal="left" vertical="top"/>
    </xf>
    <xf numFmtId="165" fontId="5" fillId="0" borderId="0" xfId="0" applyNumberFormat="1" applyFont="1" applyBorder="1" applyAlignment="1">
      <alignment horizontal="center" wrapText="1"/>
    </xf>
    <xf numFmtId="0" fontId="5" fillId="0" borderId="0" xfId="0" applyFont="1" applyBorder="1" applyAlignment="1">
      <alignment horizontal="center" wrapText="1"/>
    </xf>
    <xf numFmtId="0" fontId="15" fillId="7" borderId="6" xfId="2" applyFont="1" applyFill="1" applyBorder="1" applyAlignment="1">
      <alignment horizontal="center" wrapText="1"/>
    </xf>
    <xf numFmtId="0" fontId="15" fillId="7" borderId="7" xfId="2" applyFont="1" applyFill="1" applyBorder="1" applyAlignment="1">
      <alignment horizontal="center" wrapText="1"/>
    </xf>
    <xf numFmtId="0" fontId="18" fillId="0" borderId="0" xfId="0" applyFont="1" applyAlignment="1">
      <alignment horizontal="left" vertical="top"/>
    </xf>
    <xf numFmtId="0" fontId="38" fillId="8" borderId="0" xfId="0" applyFont="1" applyFill="1" applyBorder="1" applyAlignment="1">
      <alignment horizontal="center" wrapText="1"/>
    </xf>
    <xf numFmtId="0" fontId="19" fillId="7" borderId="26" xfId="2" applyFont="1" applyFill="1" applyBorder="1" applyAlignment="1">
      <alignment horizontal="center" vertical="center" wrapText="1"/>
    </xf>
    <xf numFmtId="0" fontId="28" fillId="8" borderId="41" xfId="0" applyFont="1" applyFill="1" applyBorder="1" applyAlignment="1">
      <alignment horizontal="left" vertical="top"/>
    </xf>
    <xf numFmtId="0" fontId="28" fillId="8" borderId="42" xfId="0" applyFont="1" applyFill="1" applyBorder="1" applyAlignment="1">
      <alignment horizontal="left" vertical="top"/>
    </xf>
    <xf numFmtId="0" fontId="28" fillId="8" borderId="43" xfId="0" applyFont="1" applyFill="1" applyBorder="1" applyAlignment="1">
      <alignment horizontal="left" vertical="top"/>
    </xf>
    <xf numFmtId="0" fontId="15" fillId="7" borderId="22" xfId="2" applyFont="1" applyFill="1" applyBorder="1" applyAlignment="1">
      <alignment horizontal="center" vertical="center" wrapText="1"/>
    </xf>
    <xf numFmtId="0" fontId="15" fillId="7" borderId="37" xfId="2" applyFont="1" applyFill="1" applyBorder="1" applyAlignment="1">
      <alignment horizontal="center" vertical="center" wrapText="1"/>
    </xf>
    <xf numFmtId="0" fontId="15" fillId="7" borderId="34" xfId="2" applyFont="1" applyFill="1" applyBorder="1" applyAlignment="1">
      <alignment horizontal="center" vertical="center" wrapText="1"/>
    </xf>
    <xf numFmtId="0" fontId="15" fillId="7" borderId="35" xfId="2" applyFont="1" applyFill="1" applyBorder="1" applyAlignment="1">
      <alignment horizontal="center" vertical="center" wrapText="1"/>
    </xf>
    <xf numFmtId="0" fontId="19" fillId="7" borderId="34" xfId="2" applyFont="1" applyFill="1" applyBorder="1" applyAlignment="1">
      <alignment horizontal="center" vertical="center" wrapText="1"/>
    </xf>
    <xf numFmtId="0" fontId="19" fillId="7" borderId="35" xfId="2" applyFont="1" applyFill="1" applyBorder="1" applyAlignment="1">
      <alignment horizontal="center" vertical="center" wrapText="1"/>
    </xf>
  </cellXfs>
  <cellStyles count="5">
    <cellStyle name="Berekening" xfId="3" builtinId="22"/>
    <cellStyle name="Gekoppelde cel" xfId="2" builtinId="24"/>
    <cellStyle name="Hyperlink" xfId="4" builtinId="8"/>
    <cellStyle name="Invoer" xfId="1" builtinId="20"/>
    <cellStyle name="Standaard" xfId="0" builtinId="0"/>
  </cellStyles>
  <dxfs count="0"/>
  <tableStyles count="0" defaultTableStyle="TableStyleMedium2" defaultPivotStyle="PivotStyleLight16"/>
  <colors>
    <mruColors>
      <color rgb="FF9900CC"/>
      <color rgb="FFFF841F"/>
      <color rgb="FFFFAF1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xdr:col>
      <xdr:colOff>19050</xdr:colOff>
      <xdr:row>55</xdr:row>
      <xdr:rowOff>14040</xdr:rowOff>
    </xdr:to>
    <xdr:pic>
      <xdr:nvPicPr>
        <xdr:cNvPr id="3" name="Afbeelding 2">
          <a:extLst>
            <a:ext uri="{FF2B5EF4-FFF2-40B4-BE49-F238E27FC236}">
              <a16:creationId xmlns:a16="http://schemas.microsoft.com/office/drawing/2014/main" id="{15B38C00-B637-4319-86BB-788F40529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952875"/>
          <a:ext cx="6705600" cy="8015040"/>
        </a:xfrm>
        <a:prstGeom prst="rect">
          <a:avLst/>
        </a:prstGeom>
        <a:ln>
          <a:solidFill>
            <a:schemeClr val="bg1">
              <a:lumMod val="85000"/>
            </a:schemeClr>
          </a:solidFill>
        </a:ln>
        <a:effectLst>
          <a:outerShdw blurRad="101600" dist="63500" dir="2700000" algn="tl" rotWithShape="0">
            <a:srgbClr val="333333">
              <a:alpha val="45000"/>
            </a:srgbClr>
          </a:outerShdw>
        </a:effec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ob.nl/digitalisering/businessca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7802-6BDE-45AB-8F7C-007D6C68C9D0}">
  <sheetPr>
    <tabColor rgb="FF92D050"/>
  </sheetPr>
  <dimension ref="B1:B12"/>
  <sheetViews>
    <sheetView tabSelected="1" workbookViewId="0">
      <selection activeCell="D56" sqref="D56"/>
    </sheetView>
  </sheetViews>
  <sheetFormatPr defaultRowHeight="15" x14ac:dyDescent="0.25"/>
  <cols>
    <col min="2" max="2" width="100.28515625" customWidth="1"/>
  </cols>
  <sheetData>
    <row r="1" spans="2:2" ht="15.75" thickBot="1" x14ac:dyDescent="0.3"/>
    <row r="2" spans="2:2" s="20" customFormat="1" ht="29.25" thickBot="1" x14ac:dyDescent="0.5">
      <c r="B2" s="144" t="s">
        <v>13</v>
      </c>
    </row>
    <row r="4" spans="2:2" ht="78.75" x14ac:dyDescent="0.25">
      <c r="B4" s="145" t="s">
        <v>138</v>
      </c>
    </row>
    <row r="5" spans="2:2" ht="15.75" x14ac:dyDescent="0.25">
      <c r="B5" s="146"/>
    </row>
    <row r="6" spans="2:2" ht="47.25" x14ac:dyDescent="0.25">
      <c r="B6" s="145" t="s">
        <v>143</v>
      </c>
    </row>
    <row r="7" spans="2:2" ht="15.75" x14ac:dyDescent="0.25">
      <c r="B7" s="146"/>
    </row>
    <row r="8" spans="2:2" ht="15.75" x14ac:dyDescent="0.25">
      <c r="B8" s="146" t="s">
        <v>139</v>
      </c>
    </row>
    <row r="9" spans="2:2" ht="15.75" x14ac:dyDescent="0.25">
      <c r="B9" s="147" t="s">
        <v>140</v>
      </c>
    </row>
    <row r="10" spans="2:2" ht="15.75" x14ac:dyDescent="0.25">
      <c r="B10" s="146"/>
    </row>
    <row r="11" spans="2:2" ht="15.75" x14ac:dyDescent="0.25">
      <c r="B11" s="146" t="s">
        <v>142</v>
      </c>
    </row>
    <row r="12" spans="2:2" ht="15.75" x14ac:dyDescent="0.25">
      <c r="B12" s="146" t="s">
        <v>141</v>
      </c>
    </row>
  </sheetData>
  <sheetProtection algorithmName="SHA-512" hashValue="OrtMCR10sHs95gSIKI8R14tPW+AjdgKKKjssKif4hKzv7dprld/XS8QIKVghSDtexbqYn3zHTeUwqkMQ7BJ/pA==" saltValue="jzlPqAdlxCseTWZlopZkIw==" spinCount="100000" sheet="1" objects="1" scenarios="1"/>
  <hyperlinks>
    <hyperlink ref="B9" r:id="rId1" xr:uid="{FD24E626-4991-4113-9524-CEFEC9E98C9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B4F1-7A6B-4085-9145-5D46C958B89C}">
  <sheetPr>
    <tabColor rgb="FFFF841F"/>
  </sheetPr>
  <dimension ref="B1:C12"/>
  <sheetViews>
    <sheetView workbookViewId="0">
      <selection activeCell="A2" sqref="A2:XFD2"/>
    </sheetView>
  </sheetViews>
  <sheetFormatPr defaultRowHeight="15" x14ac:dyDescent="0.25"/>
  <cols>
    <col min="1" max="1" width="7.85546875" customWidth="1"/>
    <col min="2" max="2" width="114.5703125" style="15" customWidth="1"/>
    <col min="3" max="3" width="98.7109375" customWidth="1"/>
  </cols>
  <sheetData>
    <row r="1" spans="2:3" ht="15.75" thickBot="1" x14ac:dyDescent="0.3"/>
    <row r="2" spans="2:3" s="20" customFormat="1" ht="29.25" thickBot="1" x14ac:dyDescent="0.5">
      <c r="B2" s="21" t="s">
        <v>71</v>
      </c>
    </row>
    <row r="4" spans="2:3" ht="15.75" thickBot="1" x14ac:dyDescent="0.3"/>
    <row r="5" spans="2:3" s="19" customFormat="1" ht="20.25" customHeight="1" x14ac:dyDescent="0.3">
      <c r="B5" s="17" t="s">
        <v>72</v>
      </c>
      <c r="C5" s="18" t="s">
        <v>70</v>
      </c>
    </row>
    <row r="6" spans="2:3" ht="33.75" customHeight="1" x14ac:dyDescent="0.25">
      <c r="B6" s="16" t="s">
        <v>74</v>
      </c>
      <c r="C6" s="73"/>
    </row>
    <row r="7" spans="2:3" ht="33.75" customHeight="1" x14ac:dyDescent="0.25">
      <c r="B7" s="16" t="s">
        <v>73</v>
      </c>
      <c r="C7" s="73"/>
    </row>
    <row r="8" spans="2:3" ht="135" x14ac:dyDescent="0.25">
      <c r="B8" s="16" t="s">
        <v>79</v>
      </c>
      <c r="C8" s="73"/>
    </row>
    <row r="9" spans="2:3" ht="33.75" customHeight="1" x14ac:dyDescent="0.25">
      <c r="B9" s="16" t="s">
        <v>75</v>
      </c>
      <c r="C9" s="73"/>
    </row>
    <row r="10" spans="2:3" ht="33.75" customHeight="1" x14ac:dyDescent="0.25">
      <c r="B10" s="16" t="s">
        <v>76</v>
      </c>
      <c r="C10" s="73"/>
    </row>
    <row r="11" spans="2:3" ht="33.75" customHeight="1" x14ac:dyDescent="0.25">
      <c r="B11" s="16" t="s">
        <v>77</v>
      </c>
      <c r="C11" s="73"/>
    </row>
    <row r="12" spans="2:3" ht="33.75" customHeight="1" x14ac:dyDescent="0.25">
      <c r="B12" s="16" t="s">
        <v>78</v>
      </c>
      <c r="C12" s="73"/>
    </row>
  </sheetData>
  <sheetProtection algorithmName="SHA-512" hashValue="j/OjZw1TK5CDGro3zSaIhwdaQlQnkWF2DDk5W53KHiQTj6X1xGDyIesPxxUEEiQC7YayVJJyKTL9B/3N1BCebw==" saltValue="gb4qRrWcopTke4s0YB6rxA==" spinCount="100000" sheet="1" objects="1" scenarios="1" insertRows="0"/>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D63-2720-4EA9-AAD9-4305216ECC20}">
  <sheetPr>
    <tabColor rgb="FFFF841F"/>
  </sheetPr>
  <dimension ref="B1:F13"/>
  <sheetViews>
    <sheetView workbookViewId="0">
      <selection activeCell="C7" sqref="C7"/>
    </sheetView>
  </sheetViews>
  <sheetFormatPr defaultRowHeight="15" x14ac:dyDescent="0.25"/>
  <cols>
    <col min="1" max="1" width="6" customWidth="1"/>
    <col min="2" max="2" width="25.42578125" customWidth="1"/>
    <col min="3" max="3" width="42.28515625" customWidth="1"/>
    <col min="4" max="4" width="52.140625" customWidth="1"/>
    <col min="5" max="5" width="48.7109375" customWidth="1"/>
  </cols>
  <sheetData>
    <row r="1" spans="2:6" ht="15.75" thickBot="1" x14ac:dyDescent="0.3"/>
    <row r="2" spans="2:6" s="20" customFormat="1" ht="29.25" thickBot="1" x14ac:dyDescent="0.5">
      <c r="B2" s="148" t="s">
        <v>81</v>
      </c>
      <c r="C2" s="149"/>
      <c r="D2" s="150"/>
    </row>
    <row r="4" spans="2:6" ht="47.25" customHeight="1" x14ac:dyDescent="0.25">
      <c r="B4" s="151" t="s">
        <v>82</v>
      </c>
      <c r="C4" s="151"/>
      <c r="D4" s="151"/>
    </row>
    <row r="5" spans="2:6" ht="15.75" thickBot="1" x14ac:dyDescent="0.3"/>
    <row r="6" spans="2:6" s="23" customFormat="1" ht="15.75" x14ac:dyDescent="0.25">
      <c r="B6" s="25" t="s">
        <v>84</v>
      </c>
      <c r="C6" s="22" t="s">
        <v>80</v>
      </c>
      <c r="D6" s="62" t="s">
        <v>61</v>
      </c>
      <c r="E6" s="63" t="s">
        <v>62</v>
      </c>
    </row>
    <row r="7" spans="2:6" ht="138" customHeight="1" thickBot="1" x14ac:dyDescent="0.3">
      <c r="B7" s="26" t="s">
        <v>83</v>
      </c>
      <c r="C7" s="140"/>
      <c r="D7" s="141"/>
      <c r="E7" s="142"/>
    </row>
    <row r="11" spans="2:6" x14ac:dyDescent="0.25">
      <c r="F11" s="14"/>
    </row>
    <row r="12" spans="2:6" x14ac:dyDescent="0.25">
      <c r="F12" s="14"/>
    </row>
    <row r="13" spans="2:6" x14ac:dyDescent="0.25">
      <c r="F13" s="14"/>
    </row>
  </sheetData>
  <sheetProtection algorithmName="SHA-512" hashValue="awQ82Adg9xPqh8Sqa+6n6faYlNp4s66u9a5oChUj34NpzE8uAydUXqwEF6sQ8jbZ34V183keFooM8Z6YjT3BCQ==" saltValue="U6S6cVMo1mbvO4+4c2G/fw==" spinCount="100000" sheet="1" objects="1" scenarios="1" insertColumns="0"/>
  <mergeCells count="2">
    <mergeCell ref="B2:D2"/>
    <mergeCell ref="B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BE40-7649-4B70-9725-EB69092B0124}">
  <sheetPr>
    <tabColor rgb="FFFF841F"/>
  </sheetPr>
  <dimension ref="B1:H17"/>
  <sheetViews>
    <sheetView workbookViewId="0">
      <selection activeCell="C17" sqref="C17"/>
    </sheetView>
  </sheetViews>
  <sheetFormatPr defaultRowHeight="15" x14ac:dyDescent="0.25"/>
  <cols>
    <col min="2" max="2" width="20.85546875" customWidth="1"/>
    <col min="3" max="8" width="33.5703125" customWidth="1"/>
  </cols>
  <sheetData>
    <row r="1" spans="2:8" ht="15.75" thickBot="1" x14ac:dyDescent="0.3"/>
    <row r="2" spans="2:8" s="20" customFormat="1" ht="29.25" thickBot="1" x14ac:dyDescent="0.5">
      <c r="B2" s="148" t="s">
        <v>85</v>
      </c>
      <c r="C2" s="149"/>
      <c r="D2" s="150"/>
    </row>
    <row r="4" spans="2:8" ht="45" customHeight="1" x14ac:dyDescent="0.25">
      <c r="B4" s="151" t="s">
        <v>86</v>
      </c>
      <c r="C4" s="151"/>
      <c r="D4" s="151"/>
    </row>
    <row r="6" spans="2:8" ht="15.75" thickBot="1" x14ac:dyDescent="0.3"/>
    <row r="7" spans="2:8" ht="18" customHeight="1" x14ac:dyDescent="0.25">
      <c r="C7" s="27" t="s">
        <v>56</v>
      </c>
      <c r="D7" s="28" t="s">
        <v>87</v>
      </c>
    </row>
    <row r="8" spans="2:8" ht="21.75" customHeight="1" x14ac:dyDescent="0.25">
      <c r="C8" s="40" t="s">
        <v>65</v>
      </c>
      <c r="D8" s="42">
        <v>0</v>
      </c>
    </row>
    <row r="9" spans="2:8" ht="21.75" customHeight="1" x14ac:dyDescent="0.25">
      <c r="C9" s="41" t="s">
        <v>53</v>
      </c>
      <c r="D9" s="61">
        <v>1</v>
      </c>
    </row>
    <row r="10" spans="2:8" ht="21.75" customHeight="1" x14ac:dyDescent="0.25">
      <c r="C10" s="41" t="s">
        <v>57</v>
      </c>
      <c r="D10" s="61">
        <v>2</v>
      </c>
    </row>
    <row r="11" spans="2:8" ht="21.75" customHeight="1" x14ac:dyDescent="0.25">
      <c r="C11" s="41" t="s">
        <v>58</v>
      </c>
      <c r="D11" s="61">
        <v>2</v>
      </c>
    </row>
    <row r="12" spans="2:8" ht="21.75" customHeight="1" x14ac:dyDescent="0.25">
      <c r="C12" s="41" t="s">
        <v>54</v>
      </c>
      <c r="D12" s="61">
        <v>4</v>
      </c>
    </row>
    <row r="13" spans="2:8" ht="45" customHeight="1" thickBot="1" x14ac:dyDescent="0.3"/>
    <row r="14" spans="2:8" s="44" customFormat="1" ht="20.25" customHeight="1" x14ac:dyDescent="0.25">
      <c r="B14" s="43" t="s">
        <v>66</v>
      </c>
      <c r="C14" s="59" t="s">
        <v>51</v>
      </c>
      <c r="D14" s="59" t="s">
        <v>88</v>
      </c>
      <c r="E14" s="59" t="s">
        <v>52</v>
      </c>
      <c r="F14" s="59" t="s">
        <v>65</v>
      </c>
      <c r="G14" s="59" t="s">
        <v>65</v>
      </c>
      <c r="H14" s="59" t="s">
        <v>65</v>
      </c>
    </row>
    <row r="15" spans="2:8" s="44" customFormat="1" ht="20.25" customHeight="1" x14ac:dyDescent="0.25">
      <c r="B15" s="45" t="s">
        <v>56</v>
      </c>
      <c r="C15" s="60" t="s">
        <v>57</v>
      </c>
      <c r="D15" s="60" t="s">
        <v>58</v>
      </c>
      <c r="E15" s="60" t="s">
        <v>53</v>
      </c>
      <c r="F15" s="60" t="s">
        <v>65</v>
      </c>
      <c r="G15" s="60" t="s">
        <v>65</v>
      </c>
      <c r="H15" s="60" t="s">
        <v>65</v>
      </c>
    </row>
    <row r="16" spans="2:8" s="44" customFormat="1" ht="20.25" customHeight="1" x14ac:dyDescent="0.25">
      <c r="B16" s="45" t="s">
        <v>100</v>
      </c>
      <c r="C16" s="46">
        <f t="shared" ref="C16:H16" si="0">VLOOKUP(C15,Stakeholder_BHC_tabel,2,FALSE)</f>
        <v>2</v>
      </c>
      <c r="D16" s="46">
        <f t="shared" si="0"/>
        <v>2</v>
      </c>
      <c r="E16" s="46">
        <f t="shared" si="0"/>
        <v>1</v>
      </c>
      <c r="F16" s="46">
        <f t="shared" si="0"/>
        <v>0</v>
      </c>
      <c r="G16" s="46">
        <f t="shared" si="0"/>
        <v>0</v>
      </c>
      <c r="H16" s="46">
        <f t="shared" si="0"/>
        <v>0</v>
      </c>
    </row>
    <row r="17" spans="2:8" s="48" customFormat="1" ht="67.150000000000006" customHeight="1" thickBot="1" x14ac:dyDescent="0.3">
      <c r="B17" s="47" t="s">
        <v>60</v>
      </c>
      <c r="C17" s="143"/>
      <c r="D17" s="143"/>
      <c r="E17" s="143"/>
      <c r="F17" s="143"/>
      <c r="G17" s="143"/>
      <c r="H17" s="143"/>
    </row>
  </sheetData>
  <sheetProtection algorithmName="SHA-512" hashValue="s8dlLytjasx/qLDBip+RcLvMN0Ag0QXoszVFO9zVbTM2wJZbryjAda0BBDoPheDHF2gkzt5vVA0u5QAUB18QDA==" saltValue="HKqVyxagq+49osA96x1lgA==" spinCount="100000" sheet="1" objects="1" scenarios="1" insertColumns="0"/>
  <mergeCells count="2">
    <mergeCell ref="B2:D2"/>
    <mergeCell ref="B4:D4"/>
  </mergeCells>
  <dataValidations count="1">
    <dataValidation type="list" allowBlank="1" showInputMessage="1" showErrorMessage="1" sqref="C15:H15" xr:uid="{AD730008-6752-4830-9BDC-E1ABBD717956}">
      <formula1>Type_stakeholder</formula1>
    </dataValidation>
  </dataValidations>
  <pageMargins left="0.7" right="0.7" top="0.75" bottom="0.75" header="0.3" footer="0.3"/>
  <pageSetup orientation="portrait" r:id="rId1"/>
  <ignoredErrors>
    <ignoredError sqref="F1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37B5-2511-4A67-8E11-DC6E6288E3D3}">
  <sheetPr>
    <tabColor rgb="FF9900CC"/>
  </sheetPr>
  <dimension ref="B1:S43"/>
  <sheetViews>
    <sheetView zoomScaleNormal="100" workbookViewId="0">
      <selection activeCell="D8" sqref="D8"/>
    </sheetView>
  </sheetViews>
  <sheetFormatPr defaultRowHeight="15" x14ac:dyDescent="0.25"/>
  <cols>
    <col min="1" max="1" width="7.28515625" customWidth="1"/>
    <col min="2" max="2" width="25.5703125" customWidth="1"/>
    <col min="3" max="3" width="53.140625" customWidth="1"/>
    <col min="4" max="4" width="74.42578125" customWidth="1"/>
    <col min="5" max="5" width="15" style="4" customWidth="1"/>
    <col min="6" max="6" width="11.85546875" style="3" customWidth="1"/>
    <col min="7" max="11" width="17" customWidth="1"/>
    <col min="12" max="12" width="15.140625" style="4" customWidth="1"/>
    <col min="13" max="13" width="17.85546875" style="4" customWidth="1"/>
    <col min="14" max="14" width="11" style="3" customWidth="1"/>
    <col min="15" max="15" width="18.7109375" customWidth="1"/>
    <col min="16" max="17" width="14.85546875" style="4" customWidth="1"/>
    <col min="18" max="18" width="11.28515625" style="4" customWidth="1"/>
    <col min="19" max="19" width="18.85546875" customWidth="1"/>
  </cols>
  <sheetData>
    <row r="1" spans="2:19" ht="15.75" thickBot="1" x14ac:dyDescent="0.3"/>
    <row r="2" spans="2:19" s="20" customFormat="1" ht="29.25" thickBot="1" x14ac:dyDescent="0.5">
      <c r="B2" s="152" t="s">
        <v>104</v>
      </c>
      <c r="C2" s="153"/>
      <c r="D2" s="154"/>
    </row>
    <row r="4" spans="2:19" ht="41.25" customHeight="1" x14ac:dyDescent="0.25">
      <c r="B4" s="151" t="s">
        <v>89</v>
      </c>
      <c r="C4" s="155"/>
      <c r="D4" s="155"/>
    </row>
    <row r="5" spans="2:19" s="2" customFormat="1" ht="42.6" customHeight="1" thickBot="1" x14ac:dyDescent="0.4">
      <c r="B5" s="13"/>
      <c r="C5" s="13"/>
      <c r="D5" s="13"/>
      <c r="E5" s="7"/>
      <c r="F5" s="11"/>
      <c r="G5" s="7"/>
      <c r="H5" s="14"/>
      <c r="I5" s="7"/>
      <c r="J5" s="7"/>
      <c r="K5" s="7"/>
      <c r="L5" s="156"/>
      <c r="M5" s="157"/>
      <c r="N5" s="157"/>
      <c r="O5" s="157"/>
      <c r="P5" s="156"/>
      <c r="Q5" s="157"/>
      <c r="R5" s="157"/>
      <c r="S5" s="157"/>
    </row>
    <row r="6" spans="2:19" s="35" customFormat="1" ht="29.25" customHeight="1" x14ac:dyDescent="0.25">
      <c r="B6" s="36" t="s">
        <v>90</v>
      </c>
      <c r="C6" s="37" t="s">
        <v>1</v>
      </c>
      <c r="D6" s="37" t="s">
        <v>91</v>
      </c>
      <c r="E6" s="38" t="s">
        <v>11</v>
      </c>
      <c r="F6" s="29"/>
      <c r="G6" s="30"/>
      <c r="H6" s="31"/>
      <c r="I6" s="30"/>
      <c r="J6" s="30"/>
      <c r="K6" s="30"/>
      <c r="L6" s="30"/>
      <c r="M6" s="32"/>
      <c r="N6" s="29"/>
      <c r="O6" s="33"/>
      <c r="P6" s="34"/>
      <c r="Q6" s="34"/>
      <c r="R6" s="34"/>
      <c r="S6" s="33"/>
    </row>
    <row r="7" spans="2:19" ht="50.25" customHeight="1" x14ac:dyDescent="0.25">
      <c r="B7" s="39" t="s">
        <v>2</v>
      </c>
      <c r="C7" s="39" t="s">
        <v>3</v>
      </c>
      <c r="D7" s="74"/>
      <c r="E7" s="39" t="s">
        <v>19</v>
      </c>
      <c r="F7" s="8"/>
      <c r="G7" s="12"/>
      <c r="H7" s="12"/>
      <c r="I7" s="12"/>
      <c r="J7" s="12"/>
      <c r="K7" s="12"/>
      <c r="L7" s="10"/>
      <c r="M7" s="10"/>
      <c r="N7" s="8"/>
      <c r="O7" s="9"/>
      <c r="P7" s="10"/>
      <c r="Q7" s="10"/>
      <c r="R7" s="8"/>
      <c r="S7" s="9"/>
    </row>
    <row r="8" spans="2:19" ht="50.25" customHeight="1" x14ac:dyDescent="0.25">
      <c r="B8" s="39" t="s">
        <v>4</v>
      </c>
      <c r="C8" s="39" t="s">
        <v>92</v>
      </c>
      <c r="D8" s="74"/>
      <c r="E8" s="39" t="s">
        <v>19</v>
      </c>
      <c r="F8" s="8"/>
      <c r="G8" s="12"/>
      <c r="H8" s="12"/>
      <c r="I8" s="12"/>
      <c r="J8" s="12"/>
      <c r="K8" s="12"/>
      <c r="L8" s="10"/>
      <c r="M8" s="10"/>
      <c r="N8" s="8"/>
      <c r="O8" s="9"/>
      <c r="P8" s="10"/>
      <c r="Q8" s="10"/>
      <c r="R8" s="8"/>
      <c r="S8" s="9"/>
    </row>
    <row r="9" spans="2:19" ht="50.25" customHeight="1" x14ac:dyDescent="0.25">
      <c r="B9" s="39" t="s">
        <v>5</v>
      </c>
      <c r="C9" s="39" t="s">
        <v>93</v>
      </c>
      <c r="D9" s="74"/>
      <c r="E9" s="39" t="s">
        <v>19</v>
      </c>
      <c r="F9" s="8"/>
      <c r="G9" s="9"/>
      <c r="H9" s="9"/>
      <c r="I9" s="9"/>
      <c r="J9" s="9"/>
      <c r="K9" s="9"/>
      <c r="L9" s="10"/>
      <c r="M9" s="10"/>
      <c r="N9" s="8"/>
      <c r="O9" s="9"/>
      <c r="P9" s="10"/>
      <c r="Q9" s="10"/>
      <c r="R9" s="8"/>
      <c r="S9" s="9"/>
    </row>
    <row r="10" spans="2:19" ht="50.25" customHeight="1" x14ac:dyDescent="0.25">
      <c r="B10" s="39" t="s">
        <v>117</v>
      </c>
      <c r="C10" s="39" t="s">
        <v>94</v>
      </c>
      <c r="D10" s="74"/>
      <c r="E10" s="39" t="s">
        <v>19</v>
      </c>
      <c r="F10" s="8"/>
      <c r="G10" s="9"/>
      <c r="H10" s="9"/>
      <c r="I10" s="9"/>
      <c r="J10" s="9"/>
      <c r="K10" s="9"/>
      <c r="L10" s="10"/>
      <c r="M10" s="10"/>
      <c r="N10" s="8"/>
      <c r="O10" s="9"/>
      <c r="P10" s="10"/>
      <c r="Q10" s="10"/>
      <c r="R10" s="8"/>
      <c r="S10" s="9"/>
    </row>
    <row r="11" spans="2:19" ht="50.25" customHeight="1" x14ac:dyDescent="0.25">
      <c r="B11" s="39" t="s">
        <v>6</v>
      </c>
      <c r="C11" s="39" t="s">
        <v>95</v>
      </c>
      <c r="D11" s="74"/>
      <c r="E11" s="39" t="s">
        <v>19</v>
      </c>
      <c r="F11" s="8"/>
      <c r="G11" s="9"/>
      <c r="H11" s="9"/>
      <c r="I11" s="9"/>
      <c r="J11" s="9"/>
      <c r="K11" s="9"/>
      <c r="L11" s="10"/>
      <c r="M11" s="10"/>
      <c r="N11" s="8"/>
      <c r="O11" s="9"/>
      <c r="P11" s="10"/>
      <c r="Q11" s="10"/>
      <c r="R11" s="8"/>
      <c r="S11" s="9"/>
    </row>
    <row r="12" spans="2:19" ht="50.25" customHeight="1" x14ac:dyDescent="0.25">
      <c r="B12" s="39" t="s">
        <v>7</v>
      </c>
      <c r="C12" s="39" t="s">
        <v>96</v>
      </c>
      <c r="D12" s="74"/>
      <c r="E12" s="39" t="s">
        <v>19</v>
      </c>
      <c r="F12" s="8"/>
      <c r="G12" s="9"/>
      <c r="H12" s="9"/>
      <c r="I12" s="9"/>
      <c r="J12" s="9"/>
      <c r="K12" s="9"/>
      <c r="L12" s="10"/>
      <c r="M12" s="10"/>
      <c r="N12" s="8"/>
      <c r="O12" s="9"/>
      <c r="P12" s="10"/>
      <c r="Q12" s="10"/>
      <c r="R12" s="8"/>
      <c r="S12" s="9"/>
    </row>
    <row r="13" spans="2:19" ht="50.25" customHeight="1" x14ac:dyDescent="0.25">
      <c r="B13" s="39" t="s">
        <v>8</v>
      </c>
      <c r="C13" s="39" t="s">
        <v>97</v>
      </c>
      <c r="D13" s="74"/>
      <c r="E13" s="39" t="s">
        <v>19</v>
      </c>
      <c r="F13" s="8"/>
      <c r="G13" s="9"/>
      <c r="H13" s="9"/>
      <c r="I13" s="9"/>
      <c r="J13" s="9"/>
      <c r="K13" s="9"/>
      <c r="L13" s="10"/>
      <c r="M13" s="10"/>
      <c r="N13" s="8"/>
      <c r="O13" s="9"/>
      <c r="P13" s="10"/>
      <c r="Q13" s="10"/>
      <c r="R13" s="8"/>
      <c r="S13" s="9"/>
    </row>
    <row r="14" spans="2:19" ht="50.25" customHeight="1" x14ac:dyDescent="0.25">
      <c r="B14" s="39" t="s">
        <v>9</v>
      </c>
      <c r="C14" s="39" t="s">
        <v>98</v>
      </c>
      <c r="D14" s="74"/>
      <c r="E14" s="39" t="s">
        <v>19</v>
      </c>
      <c r="F14" s="8"/>
      <c r="G14" s="9"/>
      <c r="H14" s="9"/>
      <c r="I14" s="9"/>
      <c r="J14" s="9"/>
      <c r="K14" s="9"/>
      <c r="L14" s="10"/>
      <c r="M14" s="10"/>
      <c r="N14" s="8"/>
      <c r="O14" s="9"/>
      <c r="P14" s="10"/>
      <c r="Q14" s="10"/>
      <c r="R14" s="8"/>
      <c r="S14" s="9"/>
    </row>
    <row r="15" spans="2:19" ht="50.25" customHeight="1" x14ac:dyDescent="0.25">
      <c r="B15" s="39" t="s">
        <v>10</v>
      </c>
      <c r="C15" s="39" t="s">
        <v>99</v>
      </c>
      <c r="D15" s="74"/>
      <c r="E15" s="39" t="s">
        <v>19</v>
      </c>
      <c r="F15" s="8"/>
      <c r="G15" s="9"/>
      <c r="H15" s="9"/>
      <c r="I15" s="9"/>
      <c r="J15" s="9"/>
      <c r="K15" s="9"/>
      <c r="L15" s="10"/>
      <c r="M15" s="10"/>
      <c r="N15" s="8"/>
      <c r="O15" s="9"/>
      <c r="P15" s="10"/>
      <c r="Q15" s="10"/>
      <c r="R15" s="8"/>
      <c r="S15" s="9"/>
    </row>
    <row r="16" spans="2:19" ht="50.25" customHeight="1" x14ac:dyDescent="0.25">
      <c r="B16" s="39" t="s">
        <v>118</v>
      </c>
      <c r="C16" s="39" t="s">
        <v>119</v>
      </c>
      <c r="D16" s="74"/>
      <c r="E16" s="39" t="s">
        <v>19</v>
      </c>
      <c r="F16" s="8"/>
      <c r="G16" s="9"/>
      <c r="H16" s="9"/>
      <c r="I16" s="9"/>
      <c r="J16" s="9"/>
      <c r="K16" s="9"/>
      <c r="L16" s="10"/>
      <c r="M16" s="10"/>
      <c r="N16" s="8"/>
      <c r="O16" s="9"/>
      <c r="P16" s="10"/>
      <c r="Q16" s="10"/>
      <c r="R16" s="8"/>
      <c r="S16" s="9"/>
    </row>
    <row r="17" spans="2:5" x14ac:dyDescent="0.25">
      <c r="B17" s="56"/>
      <c r="C17" s="56"/>
      <c r="D17" s="56"/>
      <c r="E17" s="57"/>
    </row>
    <row r="18" spans="2:5" x14ac:dyDescent="0.25">
      <c r="B18" s="56"/>
      <c r="C18" s="56"/>
      <c r="D18" s="56"/>
      <c r="E18" s="57"/>
    </row>
    <row r="19" spans="2:5" x14ac:dyDescent="0.25">
      <c r="B19" s="56"/>
      <c r="C19" s="56"/>
      <c r="D19" s="56"/>
      <c r="E19" s="57"/>
    </row>
    <row r="20" spans="2:5" x14ac:dyDescent="0.25">
      <c r="B20" s="56"/>
      <c r="C20" s="56"/>
      <c r="D20" s="56"/>
      <c r="E20" s="57"/>
    </row>
    <row r="21" spans="2:5" x14ac:dyDescent="0.25">
      <c r="B21" s="56"/>
      <c r="C21" s="56"/>
      <c r="D21" s="58"/>
      <c r="E21" s="57"/>
    </row>
    <row r="22" spans="2:5" x14ac:dyDescent="0.25">
      <c r="B22" s="56"/>
      <c r="C22" s="56"/>
      <c r="D22" s="58"/>
      <c r="E22" s="57"/>
    </row>
    <row r="23" spans="2:5" x14ac:dyDescent="0.25">
      <c r="B23" s="56"/>
      <c r="C23" s="56"/>
      <c r="D23" s="58"/>
      <c r="E23" s="57"/>
    </row>
    <row r="24" spans="2:5" x14ac:dyDescent="0.25">
      <c r="B24" s="56"/>
      <c r="C24" s="56"/>
      <c r="D24" s="56"/>
      <c r="E24" s="57"/>
    </row>
    <row r="25" spans="2:5" x14ac:dyDescent="0.25">
      <c r="B25" s="56"/>
      <c r="C25" s="56"/>
      <c r="D25" s="56"/>
      <c r="E25" s="57"/>
    </row>
    <row r="26" spans="2:5" x14ac:dyDescent="0.25">
      <c r="B26" s="56"/>
      <c r="C26" s="56"/>
      <c r="D26" s="56"/>
      <c r="E26" s="57"/>
    </row>
    <row r="27" spans="2:5" x14ac:dyDescent="0.25">
      <c r="B27" s="56"/>
      <c r="C27" s="56"/>
      <c r="D27" s="56"/>
      <c r="E27" s="57"/>
    </row>
    <row r="28" spans="2:5" x14ac:dyDescent="0.25">
      <c r="B28" s="56"/>
      <c r="C28" s="56"/>
      <c r="D28" s="56"/>
      <c r="E28" s="57"/>
    </row>
    <row r="29" spans="2:5" x14ac:dyDescent="0.25">
      <c r="B29" s="56"/>
      <c r="C29" s="56"/>
      <c r="D29" s="56"/>
      <c r="E29" s="57"/>
    </row>
    <row r="30" spans="2:5" x14ac:dyDescent="0.25">
      <c r="B30" s="56"/>
      <c r="C30" s="56"/>
      <c r="D30" s="56"/>
      <c r="E30" s="57"/>
    </row>
    <row r="31" spans="2:5" x14ac:dyDescent="0.25">
      <c r="B31" s="56"/>
      <c r="C31" s="56"/>
      <c r="D31" s="56"/>
      <c r="E31" s="57"/>
    </row>
    <row r="32" spans="2:5" x14ac:dyDescent="0.25">
      <c r="B32" s="56"/>
      <c r="C32" s="56"/>
      <c r="D32" s="56"/>
      <c r="E32" s="57"/>
    </row>
    <row r="33" spans="2:5" x14ac:dyDescent="0.25">
      <c r="B33" s="56"/>
      <c r="C33" s="56"/>
      <c r="D33" s="56"/>
      <c r="E33" s="57"/>
    </row>
    <row r="34" spans="2:5" x14ac:dyDescent="0.25">
      <c r="B34" s="56"/>
      <c r="C34" s="56"/>
      <c r="D34" s="56"/>
      <c r="E34" s="57"/>
    </row>
    <row r="35" spans="2:5" x14ac:dyDescent="0.25">
      <c r="B35" s="56"/>
      <c r="C35" s="56"/>
      <c r="D35" s="56"/>
      <c r="E35" s="57"/>
    </row>
    <row r="36" spans="2:5" x14ac:dyDescent="0.25">
      <c r="B36" s="56"/>
      <c r="C36" s="56"/>
      <c r="D36" s="56"/>
      <c r="E36" s="57"/>
    </row>
    <row r="37" spans="2:5" x14ac:dyDescent="0.25">
      <c r="B37" s="56"/>
      <c r="C37" s="56"/>
      <c r="D37" s="56"/>
      <c r="E37" s="57"/>
    </row>
    <row r="38" spans="2:5" x14ac:dyDescent="0.25">
      <c r="B38" s="56"/>
      <c r="C38" s="56"/>
      <c r="D38" s="56"/>
      <c r="E38" s="57"/>
    </row>
    <row r="39" spans="2:5" x14ac:dyDescent="0.25">
      <c r="B39" s="56"/>
      <c r="C39" s="56"/>
      <c r="D39" s="56"/>
      <c r="E39" s="57"/>
    </row>
    <row r="40" spans="2:5" x14ac:dyDescent="0.25">
      <c r="B40" s="56"/>
      <c r="C40" s="56"/>
      <c r="D40" s="56"/>
      <c r="E40" s="57"/>
    </row>
    <row r="41" spans="2:5" x14ac:dyDescent="0.25">
      <c r="B41" s="56"/>
      <c r="C41" s="56"/>
      <c r="D41" s="56"/>
      <c r="E41" s="57"/>
    </row>
    <row r="42" spans="2:5" x14ac:dyDescent="0.25">
      <c r="B42" s="56"/>
      <c r="C42" s="56"/>
      <c r="D42" s="56"/>
      <c r="E42" s="57"/>
    </row>
    <row r="43" spans="2:5" x14ac:dyDescent="0.25">
      <c r="B43" s="56"/>
      <c r="C43" s="56"/>
      <c r="D43" s="56"/>
      <c r="E43" s="57"/>
    </row>
  </sheetData>
  <sheetProtection algorithmName="SHA-512" hashValue="Ww33AZo2HrbKjidK+v0R3Fj5AzoIsDPJ4S5AjCzUZ2OvF/Ens4dkXhI5Nq0k35P8vYzf1OBJj/7V8A7AWt2PMw==" saltValue="/gaHZEOrkRDW1oCQOzJIDg==" spinCount="100000" sheet="1" objects="1" scenarios="1" insertRows="0"/>
  <mergeCells count="4">
    <mergeCell ref="B2:D2"/>
    <mergeCell ref="B4:D4"/>
    <mergeCell ref="L5:O5"/>
    <mergeCell ref="P5:S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6DF8-531C-44A8-B35E-24F43194A006}">
  <sheetPr>
    <tabColor rgb="FF9900CC"/>
  </sheetPr>
  <dimension ref="B1:I20"/>
  <sheetViews>
    <sheetView zoomScaleNormal="100" workbookViewId="0">
      <selection activeCell="B14" sqref="B14"/>
    </sheetView>
  </sheetViews>
  <sheetFormatPr defaultRowHeight="15" x14ac:dyDescent="0.25"/>
  <cols>
    <col min="2" max="2" width="33.28515625" customWidth="1"/>
    <col min="4" max="4" width="8.85546875" style="5"/>
    <col min="5" max="5" width="27.5703125" customWidth="1"/>
    <col min="6" max="6" width="8.85546875" style="5"/>
    <col min="7" max="7" width="33.28515625" customWidth="1"/>
    <col min="8" max="8" width="18.28515625" style="5" customWidth="1"/>
    <col min="9" max="9" width="33.42578125" customWidth="1"/>
  </cols>
  <sheetData>
    <row r="1" spans="2:9" ht="15.75" thickBot="1" x14ac:dyDescent="0.3"/>
    <row r="2" spans="2:9" s="20" customFormat="1" ht="29.25" thickBot="1" x14ac:dyDescent="0.5">
      <c r="B2" s="152" t="s">
        <v>101</v>
      </c>
      <c r="C2" s="153"/>
      <c r="D2" s="153"/>
      <c r="E2" s="153"/>
      <c r="F2" s="154"/>
    </row>
    <row r="4" spans="2:9" ht="81.75" customHeight="1" x14ac:dyDescent="0.25">
      <c r="B4" s="151" t="s">
        <v>102</v>
      </c>
      <c r="C4" s="151"/>
      <c r="D4" s="151"/>
      <c r="E4" s="151"/>
      <c r="F4" s="151"/>
    </row>
    <row r="6" spans="2:9" x14ac:dyDescent="0.25">
      <c r="B6" s="49" t="s">
        <v>103</v>
      </c>
    </row>
    <row r="7" spans="2:9" ht="15.75" thickBot="1" x14ac:dyDescent="0.3"/>
    <row r="8" spans="2:9" ht="21.6" customHeight="1" x14ac:dyDescent="0.3">
      <c r="B8" s="52"/>
      <c r="C8" s="53"/>
      <c r="D8" s="158" t="str">
        <f>'1B. Oplossingen'!$C$6</f>
        <v xml:space="preserve">Nulsituatie </v>
      </c>
      <c r="E8" s="158"/>
      <c r="F8" s="158" t="str">
        <f>'1B. Oplossingen'!$D$6</f>
        <v>Naam oplossing 1</v>
      </c>
      <c r="G8" s="158"/>
      <c r="H8" s="158" t="str">
        <f>'1B. Oplossingen'!$E$6</f>
        <v>Naam oplossing 2</v>
      </c>
      <c r="I8" s="159"/>
    </row>
    <row r="9" spans="2:9" x14ac:dyDescent="0.25">
      <c r="B9" s="54" t="s">
        <v>0</v>
      </c>
      <c r="C9" s="54" t="s">
        <v>11</v>
      </c>
      <c r="D9" s="50" t="s">
        <v>49</v>
      </c>
      <c r="E9" s="51" t="s">
        <v>13</v>
      </c>
      <c r="F9" s="50" t="s">
        <v>49</v>
      </c>
      <c r="G9" s="51" t="s">
        <v>13</v>
      </c>
      <c r="H9" s="50" t="s">
        <v>49</v>
      </c>
      <c r="I9" s="51" t="s">
        <v>13</v>
      </c>
    </row>
    <row r="10" spans="2:9" ht="31.5" customHeight="1" x14ac:dyDescent="0.25">
      <c r="B10" s="55" t="str">
        <f>'2A. Criteria'!B7</f>
        <v>Hinderbeperking</v>
      </c>
      <c r="C10" s="55" t="str">
        <f>'2A. Criteria'!E7</f>
        <v>--/++</v>
      </c>
      <c r="D10" s="139" t="s">
        <v>64</v>
      </c>
      <c r="E10" s="74"/>
      <c r="F10" s="139" t="s">
        <v>63</v>
      </c>
      <c r="G10" s="74"/>
      <c r="H10" s="139" t="s">
        <v>64</v>
      </c>
      <c r="I10" s="74"/>
    </row>
    <row r="11" spans="2:9" ht="31.5" customHeight="1" x14ac:dyDescent="0.25">
      <c r="B11" s="55" t="str">
        <f>'2A. Criteria'!B8</f>
        <v>Duurzaamheid</v>
      </c>
      <c r="C11" s="55" t="str">
        <f>'2A. Criteria'!E8</f>
        <v>--/++</v>
      </c>
      <c r="D11" s="139" t="s">
        <v>63</v>
      </c>
      <c r="E11" s="74"/>
      <c r="F11" s="139"/>
      <c r="G11" s="74"/>
      <c r="H11" s="139"/>
      <c r="I11" s="74"/>
    </row>
    <row r="12" spans="2:9" ht="31.5" customHeight="1" x14ac:dyDescent="0.25">
      <c r="B12" s="55" t="str">
        <f>'2A. Criteria'!B9</f>
        <v>Gebruiksvriendelijkheid</v>
      </c>
      <c r="C12" s="55" t="str">
        <f>'2A. Criteria'!E9</f>
        <v>--/++</v>
      </c>
      <c r="D12" s="139" t="s">
        <v>63</v>
      </c>
      <c r="E12" s="74"/>
      <c r="F12" s="139"/>
      <c r="G12" s="74"/>
      <c r="H12" s="139"/>
      <c r="I12" s="74"/>
    </row>
    <row r="13" spans="2:9" ht="31.5" customHeight="1" x14ac:dyDescent="0.25">
      <c r="B13" s="55" t="str">
        <f>'2A. Criteria'!B10</f>
        <v>Impact op organisatie en cultuur</v>
      </c>
      <c r="C13" s="55" t="str">
        <f>'2A. Criteria'!E10</f>
        <v>--/++</v>
      </c>
      <c r="D13" s="139" t="s">
        <v>63</v>
      </c>
      <c r="E13" s="74"/>
      <c r="F13" s="139"/>
      <c r="G13" s="74"/>
      <c r="H13" s="139"/>
      <c r="I13" s="74"/>
    </row>
    <row r="14" spans="2:9" ht="31.5" customHeight="1" x14ac:dyDescent="0.25">
      <c r="B14" s="55" t="str">
        <f>'2A. Criteria'!B11</f>
        <v>Betrouwbaarheid</v>
      </c>
      <c r="C14" s="55" t="str">
        <f>'2A. Criteria'!E11</f>
        <v>--/++</v>
      </c>
      <c r="D14" s="139" t="s">
        <v>63</v>
      </c>
      <c r="E14" s="74"/>
      <c r="F14" s="139"/>
      <c r="G14" s="74"/>
      <c r="H14" s="139"/>
      <c r="I14" s="74"/>
    </row>
    <row r="15" spans="2:9" ht="31.5" customHeight="1" x14ac:dyDescent="0.25">
      <c r="B15" s="55" t="str">
        <f>'2A. Criteria'!B12</f>
        <v>Voorspelbaarheid</v>
      </c>
      <c r="C15" s="55" t="str">
        <f>'2A. Criteria'!E12</f>
        <v>--/++</v>
      </c>
      <c r="D15" s="139" t="s">
        <v>63</v>
      </c>
      <c r="E15" s="74"/>
      <c r="F15" s="139"/>
      <c r="G15" s="74"/>
      <c r="H15" s="139"/>
      <c r="I15" s="74"/>
    </row>
    <row r="16" spans="2:9" ht="31.5" customHeight="1" x14ac:dyDescent="0.25">
      <c r="B16" s="55" t="str">
        <f>'2A. Criteria'!B13</f>
        <v>Omgeving</v>
      </c>
      <c r="C16" s="55" t="str">
        <f>'2A. Criteria'!E13</f>
        <v>--/++</v>
      </c>
      <c r="D16" s="139" t="s">
        <v>63</v>
      </c>
      <c r="E16" s="74"/>
      <c r="F16" s="139"/>
      <c r="G16" s="74"/>
      <c r="H16" s="139"/>
      <c r="I16" s="74"/>
    </row>
    <row r="17" spans="2:9" ht="31.5" customHeight="1" x14ac:dyDescent="0.25">
      <c r="B17" s="55" t="str">
        <f>'2A. Criteria'!B14</f>
        <v>Veiligheid</v>
      </c>
      <c r="C17" s="55" t="str">
        <f>'2A. Criteria'!E14</f>
        <v>--/++</v>
      </c>
      <c r="D17" s="139" t="s">
        <v>63</v>
      </c>
      <c r="E17" s="74"/>
      <c r="F17" s="139"/>
      <c r="G17" s="74"/>
      <c r="H17" s="139"/>
      <c r="I17" s="74"/>
    </row>
    <row r="18" spans="2:9" ht="31.5" customHeight="1" x14ac:dyDescent="0.25">
      <c r="B18" s="55" t="str">
        <f>'2A. Criteria'!B15</f>
        <v>Onderhoudbaarheid</v>
      </c>
      <c r="C18" s="55" t="str">
        <f>'2A. Criteria'!E15</f>
        <v>--/++</v>
      </c>
      <c r="D18" s="139" t="s">
        <v>63</v>
      </c>
      <c r="E18" s="74"/>
      <c r="F18" s="139"/>
      <c r="G18" s="74"/>
      <c r="H18" s="139"/>
      <c r="I18" s="74"/>
    </row>
    <row r="19" spans="2:9" ht="31.5" customHeight="1" x14ac:dyDescent="0.25">
      <c r="B19" s="55" t="str">
        <f>'2A. Criteria'!B16</f>
        <v>Schaalbaarheid</v>
      </c>
      <c r="C19" s="55" t="str">
        <f>'2A. Criteria'!E16</f>
        <v>--/++</v>
      </c>
      <c r="D19" s="139" t="s">
        <v>63</v>
      </c>
      <c r="E19" s="74"/>
      <c r="F19" s="139"/>
      <c r="G19" s="74"/>
      <c r="H19" s="139"/>
      <c r="I19" s="74"/>
    </row>
    <row r="20" spans="2:9" ht="31.5" customHeight="1" x14ac:dyDescent="0.25"/>
  </sheetData>
  <sheetProtection algorithmName="SHA-512" hashValue="YBK+H8wwrhhRR8he6trqDVe0RcxUn9t6EStBE3a+RMgGz/qceI1DCIRR6ARri5aKeUW8q0XyndDdxKusyXF4Qg==" saltValue="QX02yXOCZ04hlLDbCZ84AA==" spinCount="100000" sheet="1" objects="1" scenarios="1" insertColumns="0" insertRows="0"/>
  <mergeCells count="5">
    <mergeCell ref="D8:E8"/>
    <mergeCell ref="F8:G8"/>
    <mergeCell ref="H8:I8"/>
    <mergeCell ref="B2:F2"/>
    <mergeCell ref="B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2358-1AAA-44AD-A17A-B865F5B6E272}">
  <sheetPr>
    <tabColor rgb="FF9900CC"/>
  </sheetPr>
  <dimension ref="B1:M23"/>
  <sheetViews>
    <sheetView zoomScaleNormal="100" workbookViewId="0">
      <selection activeCell="K24" sqref="K24"/>
    </sheetView>
  </sheetViews>
  <sheetFormatPr defaultRowHeight="15" x14ac:dyDescent="0.25"/>
  <cols>
    <col min="2" max="2" width="35.7109375" customWidth="1"/>
    <col min="3" max="7" width="24.85546875" customWidth="1"/>
    <col min="8" max="8" width="12.42578125" style="6" customWidth="1"/>
    <col min="9" max="9" width="17.5703125" customWidth="1"/>
    <col min="10" max="10" width="12.42578125" customWidth="1"/>
    <col min="11" max="11" width="17" customWidth="1"/>
    <col min="12" max="12" width="12.42578125" customWidth="1"/>
    <col min="13" max="13" width="19" customWidth="1"/>
  </cols>
  <sheetData>
    <row r="1" spans="2:13" ht="15.75" thickBot="1" x14ac:dyDescent="0.3"/>
    <row r="2" spans="2:13" s="20" customFormat="1" ht="29.25" thickBot="1" x14ac:dyDescent="0.5">
      <c r="B2" s="152" t="s">
        <v>105</v>
      </c>
      <c r="C2" s="153"/>
      <c r="D2" s="153"/>
      <c r="E2" s="153"/>
      <c r="F2" s="154"/>
    </row>
    <row r="4" spans="2:13" ht="63" customHeight="1" x14ac:dyDescent="0.25">
      <c r="B4" s="151" t="s">
        <v>106</v>
      </c>
      <c r="C4" s="151"/>
      <c r="D4" s="151"/>
      <c r="E4" s="151"/>
      <c r="F4" s="151"/>
    </row>
    <row r="5" spans="2:13" x14ac:dyDescent="0.25">
      <c r="B5" s="24"/>
      <c r="C5" s="24"/>
      <c r="D5" s="24"/>
      <c r="E5" s="24"/>
      <c r="F5" s="24"/>
    </row>
    <row r="6" spans="2:13" x14ac:dyDescent="0.25">
      <c r="B6" s="160" t="s">
        <v>127</v>
      </c>
      <c r="C6" s="160"/>
      <c r="D6" s="160"/>
      <c r="E6" s="160"/>
      <c r="F6" s="160"/>
    </row>
    <row r="7" spans="2:13" x14ac:dyDescent="0.25">
      <c r="B7" s="24"/>
      <c r="C7" s="24"/>
      <c r="D7" s="24"/>
      <c r="E7" s="24"/>
      <c r="F7" s="24"/>
    </row>
    <row r="10" spans="2:13" ht="20.25" customHeight="1" x14ac:dyDescent="0.3">
      <c r="C10" s="161" t="s">
        <v>68</v>
      </c>
      <c r="D10" s="161"/>
      <c r="E10" s="161"/>
      <c r="F10" s="161"/>
      <c r="G10" s="161"/>
      <c r="H10" s="161" t="s">
        <v>67</v>
      </c>
      <c r="I10" s="161"/>
      <c r="J10" s="161"/>
      <c r="K10" s="161"/>
      <c r="L10" s="161"/>
      <c r="M10" s="161"/>
    </row>
    <row r="11" spans="2:13" ht="21.6" customHeight="1" x14ac:dyDescent="0.3">
      <c r="B11" s="13"/>
      <c r="C11" s="157"/>
      <c r="D11" s="157"/>
      <c r="E11" s="157"/>
      <c r="F11" s="157"/>
      <c r="G11" s="157"/>
      <c r="H11" s="162" t="str">
        <f>'1B. Oplossingen'!$C$6</f>
        <v xml:space="preserve">Nulsituatie </v>
      </c>
      <c r="I11" s="162"/>
      <c r="J11" s="162" t="str">
        <f>'1B. Oplossingen'!$D$6</f>
        <v>Naam oplossing 1</v>
      </c>
      <c r="K11" s="162"/>
      <c r="L11" s="162" t="str">
        <f>'1B. Oplossingen'!$E$6</f>
        <v>Naam oplossing 2</v>
      </c>
      <c r="M11" s="162"/>
    </row>
    <row r="12" spans="2:13" ht="33.6" customHeight="1" x14ac:dyDescent="0.25">
      <c r="B12" s="100" t="s">
        <v>90</v>
      </c>
      <c r="C12" s="101">
        <v>1</v>
      </c>
      <c r="D12" s="101">
        <v>2</v>
      </c>
      <c r="E12" s="101">
        <v>3</v>
      </c>
      <c r="F12" s="101">
        <v>4</v>
      </c>
      <c r="G12" s="101">
        <v>5</v>
      </c>
      <c r="H12" s="66" t="s">
        <v>107</v>
      </c>
      <c r="I12" s="67" t="s">
        <v>69</v>
      </c>
      <c r="J12" s="66" t="s">
        <v>107</v>
      </c>
      <c r="K12" s="67" t="s">
        <v>69</v>
      </c>
      <c r="L12" s="66" t="s">
        <v>107</v>
      </c>
      <c r="M12" s="67" t="s">
        <v>69</v>
      </c>
    </row>
    <row r="13" spans="2:13" ht="19.899999999999999" customHeight="1" x14ac:dyDescent="0.25">
      <c r="B13" s="64"/>
      <c r="C13" s="65" t="s">
        <v>14</v>
      </c>
      <c r="D13" s="65" t="s">
        <v>15</v>
      </c>
      <c r="E13" s="65" t="s">
        <v>16</v>
      </c>
      <c r="F13" s="65" t="s">
        <v>17</v>
      </c>
      <c r="G13" s="65" t="s">
        <v>18</v>
      </c>
      <c r="H13" s="70"/>
      <c r="I13" s="68"/>
      <c r="J13" s="71"/>
      <c r="K13" s="69"/>
      <c r="L13" s="71"/>
      <c r="M13" s="69"/>
    </row>
    <row r="14" spans="2:13" ht="53.25" customHeight="1" x14ac:dyDescent="0.25">
      <c r="B14" s="55" t="str">
        <f>'2A. Criteria'!B7</f>
        <v>Hinderbeperking</v>
      </c>
      <c r="C14" s="74" t="s">
        <v>109</v>
      </c>
      <c r="D14" s="74" t="s">
        <v>110</v>
      </c>
      <c r="E14" s="74" t="s">
        <v>108</v>
      </c>
      <c r="F14" s="74" t="s">
        <v>20</v>
      </c>
      <c r="G14" s="75" t="s">
        <v>21</v>
      </c>
      <c r="H14" s="72" t="str">
        <f>'2B. Scores toekennen'!D10</f>
        <v>++</v>
      </c>
      <c r="I14" s="76">
        <v>5</v>
      </c>
      <c r="J14" s="72" t="str">
        <f>'2B. Scores toekennen'!F10</f>
        <v>--</v>
      </c>
      <c r="K14" s="78">
        <v>1</v>
      </c>
      <c r="L14" s="72" t="str">
        <f>'2B. Scores toekennen'!H10</f>
        <v>++</v>
      </c>
      <c r="M14" s="80">
        <v>5</v>
      </c>
    </row>
    <row r="15" spans="2:13" ht="53.25" customHeight="1" x14ac:dyDescent="0.25">
      <c r="B15" s="55" t="str">
        <f>'2A. Criteria'!B8</f>
        <v>Duurzaamheid</v>
      </c>
      <c r="C15" s="74" t="s">
        <v>22</v>
      </c>
      <c r="D15" s="74" t="s">
        <v>23</v>
      </c>
      <c r="E15" s="74" t="s">
        <v>111</v>
      </c>
      <c r="F15" s="74" t="s">
        <v>112</v>
      </c>
      <c r="G15" s="75" t="s">
        <v>113</v>
      </c>
      <c r="H15" s="72" t="str">
        <f>'2B. Scores toekennen'!D11</f>
        <v>--</v>
      </c>
      <c r="I15" s="77">
        <v>2</v>
      </c>
      <c r="J15" s="72">
        <f>'2B. Scores toekennen'!F11</f>
        <v>0</v>
      </c>
      <c r="K15" s="79">
        <v>2</v>
      </c>
      <c r="L15" s="72">
        <f>'2B. Scores toekennen'!H11</f>
        <v>0</v>
      </c>
      <c r="M15" s="81">
        <v>1</v>
      </c>
    </row>
    <row r="16" spans="2:13" ht="53.25" customHeight="1" x14ac:dyDescent="0.25">
      <c r="B16" s="55" t="str">
        <f>'2A. Criteria'!B9</f>
        <v>Gebruiksvriendelijkheid</v>
      </c>
      <c r="C16" s="74" t="s">
        <v>24</v>
      </c>
      <c r="D16" s="74" t="s">
        <v>25</v>
      </c>
      <c r="E16" s="74" t="s">
        <v>26</v>
      </c>
      <c r="F16" s="74" t="s">
        <v>27</v>
      </c>
      <c r="G16" s="75" t="s">
        <v>28</v>
      </c>
      <c r="H16" s="72" t="str">
        <f>'2B. Scores toekennen'!D12</f>
        <v>--</v>
      </c>
      <c r="I16" s="77">
        <v>3</v>
      </c>
      <c r="J16" s="72">
        <f>'2B. Scores toekennen'!F12</f>
        <v>0</v>
      </c>
      <c r="K16" s="79">
        <v>3</v>
      </c>
      <c r="L16" s="72">
        <f>'2B. Scores toekennen'!H12</f>
        <v>0</v>
      </c>
      <c r="M16" s="81">
        <v>1</v>
      </c>
    </row>
    <row r="17" spans="2:13" ht="53.25" customHeight="1" x14ac:dyDescent="0.25">
      <c r="B17" s="55" t="str">
        <f>'2A. Criteria'!B10</f>
        <v>Impact op organisatie en cultuur</v>
      </c>
      <c r="C17" s="74" t="s">
        <v>29</v>
      </c>
      <c r="D17" s="74" t="s">
        <v>30</v>
      </c>
      <c r="E17" s="74" t="s">
        <v>31</v>
      </c>
      <c r="F17" s="74" t="s">
        <v>114</v>
      </c>
      <c r="G17" s="75" t="s">
        <v>32</v>
      </c>
      <c r="H17" s="72" t="str">
        <f>'2B. Scores toekennen'!D13</f>
        <v>--</v>
      </c>
      <c r="I17" s="77">
        <v>4</v>
      </c>
      <c r="J17" s="72">
        <f>'2B. Scores toekennen'!F13</f>
        <v>0</v>
      </c>
      <c r="K17" s="79">
        <v>4</v>
      </c>
      <c r="L17" s="72">
        <f>'2B. Scores toekennen'!H13</f>
        <v>0</v>
      </c>
      <c r="M17" s="81">
        <v>5</v>
      </c>
    </row>
    <row r="18" spans="2:13" ht="53.25" customHeight="1" x14ac:dyDescent="0.25">
      <c r="B18" s="55" t="str">
        <f>'2A. Criteria'!B11</f>
        <v>Betrouwbaarheid</v>
      </c>
      <c r="C18" s="74" t="s">
        <v>33</v>
      </c>
      <c r="D18" s="74" t="s">
        <v>34</v>
      </c>
      <c r="E18" s="74" t="s">
        <v>35</v>
      </c>
      <c r="F18" s="74" t="s">
        <v>36</v>
      </c>
      <c r="G18" s="75" t="s">
        <v>37</v>
      </c>
      <c r="H18" s="72" t="str">
        <f>'2B. Scores toekennen'!D14</f>
        <v>--</v>
      </c>
      <c r="I18" s="77">
        <v>5</v>
      </c>
      <c r="J18" s="72">
        <f>'2B. Scores toekennen'!F14</f>
        <v>0</v>
      </c>
      <c r="K18" s="79">
        <v>5</v>
      </c>
      <c r="L18" s="72">
        <f>'2B. Scores toekennen'!H14</f>
        <v>0</v>
      </c>
      <c r="M18" s="81">
        <v>1</v>
      </c>
    </row>
    <row r="19" spans="2:13" ht="53.25" customHeight="1" x14ac:dyDescent="0.25">
      <c r="B19" s="55" t="str">
        <f>'2A. Criteria'!B12</f>
        <v>Voorspelbaarheid</v>
      </c>
      <c r="C19" s="74" t="s">
        <v>115</v>
      </c>
      <c r="D19" s="74" t="s">
        <v>116</v>
      </c>
      <c r="E19" s="74" t="s">
        <v>38</v>
      </c>
      <c r="F19" s="74" t="s">
        <v>39</v>
      </c>
      <c r="G19" s="75" t="s">
        <v>40</v>
      </c>
      <c r="H19" s="72" t="str">
        <f>'2B. Scores toekennen'!D15</f>
        <v>--</v>
      </c>
      <c r="I19" s="77">
        <v>1</v>
      </c>
      <c r="J19" s="72">
        <f>'2B. Scores toekennen'!F15</f>
        <v>0</v>
      </c>
      <c r="K19" s="79">
        <v>1</v>
      </c>
      <c r="L19" s="72">
        <f>'2B. Scores toekennen'!H15</f>
        <v>0</v>
      </c>
      <c r="M19" s="81">
        <v>1</v>
      </c>
    </row>
    <row r="20" spans="2:13" ht="53.25" customHeight="1" x14ac:dyDescent="0.25">
      <c r="B20" s="55" t="str">
        <f>'2A. Criteria'!B13</f>
        <v>Omgeving</v>
      </c>
      <c r="C20" s="108"/>
      <c r="D20" s="108"/>
      <c r="E20" s="108"/>
      <c r="F20" s="108"/>
      <c r="G20" s="108"/>
      <c r="H20" s="72" t="str">
        <f>'2B. Scores toekennen'!D16</f>
        <v>--</v>
      </c>
      <c r="I20" s="77">
        <v>2</v>
      </c>
      <c r="J20" s="72">
        <f>'2B. Scores toekennen'!F16</f>
        <v>0</v>
      </c>
      <c r="K20" s="79">
        <v>2</v>
      </c>
      <c r="L20" s="72">
        <f>'2B. Scores toekennen'!H16</f>
        <v>0</v>
      </c>
      <c r="M20" s="81">
        <v>1</v>
      </c>
    </row>
    <row r="21" spans="2:13" ht="53.25" customHeight="1" x14ac:dyDescent="0.25">
      <c r="B21" s="55" t="str">
        <f>'2A. Criteria'!B14</f>
        <v>Veiligheid</v>
      </c>
      <c r="C21" s="74" t="s">
        <v>41</v>
      </c>
      <c r="D21" s="74" t="s">
        <v>42</v>
      </c>
      <c r="E21" s="74" t="s">
        <v>43</v>
      </c>
      <c r="F21" s="74" t="s">
        <v>44</v>
      </c>
      <c r="G21" s="75" t="s">
        <v>45</v>
      </c>
      <c r="H21" s="72" t="str">
        <f>'2B. Scores toekennen'!D17</f>
        <v>--</v>
      </c>
      <c r="I21" s="77">
        <v>3</v>
      </c>
      <c r="J21" s="72">
        <f>'2B. Scores toekennen'!F17</f>
        <v>0</v>
      </c>
      <c r="K21" s="79">
        <v>3</v>
      </c>
      <c r="L21" s="72">
        <f>'2B. Scores toekennen'!H17</f>
        <v>0</v>
      </c>
      <c r="M21" s="81">
        <v>1</v>
      </c>
    </row>
    <row r="22" spans="2:13" ht="53.25" customHeight="1" x14ac:dyDescent="0.25">
      <c r="B22" s="55" t="str">
        <f>'2A. Criteria'!B15</f>
        <v>Onderhoudbaarheid</v>
      </c>
      <c r="C22" s="74" t="s">
        <v>120</v>
      </c>
      <c r="D22" s="74" t="s">
        <v>46</v>
      </c>
      <c r="E22" s="74" t="s">
        <v>126</v>
      </c>
      <c r="F22" s="74" t="s">
        <v>121</v>
      </c>
      <c r="G22" s="75" t="s">
        <v>122</v>
      </c>
      <c r="H22" s="72" t="str">
        <f>'2B. Scores toekennen'!D18</f>
        <v>--</v>
      </c>
      <c r="I22" s="77">
        <v>4</v>
      </c>
      <c r="J22" s="72">
        <f>'2B. Scores toekennen'!F18</f>
        <v>0</v>
      </c>
      <c r="K22" s="79">
        <v>4</v>
      </c>
      <c r="L22" s="72">
        <f>'2B. Scores toekennen'!H18</f>
        <v>0</v>
      </c>
      <c r="M22" s="81">
        <v>1</v>
      </c>
    </row>
    <row r="23" spans="2:13" ht="53.25" customHeight="1" x14ac:dyDescent="0.25">
      <c r="B23" s="55" t="str">
        <f>'2A. Criteria'!B16</f>
        <v>Schaalbaarheid</v>
      </c>
      <c r="C23" s="74" t="s">
        <v>123</v>
      </c>
      <c r="D23" s="74" t="s">
        <v>124</v>
      </c>
      <c r="E23" s="74" t="s">
        <v>47</v>
      </c>
      <c r="F23" s="74" t="s">
        <v>48</v>
      </c>
      <c r="G23" s="75" t="s">
        <v>125</v>
      </c>
      <c r="H23" s="72" t="str">
        <f>'2B. Scores toekennen'!D19</f>
        <v>--</v>
      </c>
      <c r="I23" s="77">
        <v>5</v>
      </c>
      <c r="J23" s="72">
        <f>'2B. Scores toekennen'!F19</f>
        <v>0</v>
      </c>
      <c r="K23" s="79">
        <v>5</v>
      </c>
      <c r="L23" s="72">
        <f>'2B. Scores toekennen'!H19</f>
        <v>0</v>
      </c>
      <c r="M23" s="81">
        <v>1</v>
      </c>
    </row>
  </sheetData>
  <sheetProtection algorithmName="SHA-512" hashValue="FYgKruBBkEnurhdjh4U0mF7nsLnIOjyTc7NDdyHZwRP9ppf8+okEj+eWQ205ZAVBH18vIJ0cA4XkjFcJ9uwinQ==" saltValue="jd1K5ea6oJ2kzBM1bpTVOQ==" spinCount="100000" sheet="1" objects="1" scenarios="1" insertColumns="0" insertRows="0"/>
  <mergeCells count="9">
    <mergeCell ref="B2:F2"/>
    <mergeCell ref="B4:F4"/>
    <mergeCell ref="B6:F6"/>
    <mergeCell ref="H10:M10"/>
    <mergeCell ref="C11:G11"/>
    <mergeCell ref="H11:I11"/>
    <mergeCell ref="J11:K11"/>
    <mergeCell ref="L11:M11"/>
    <mergeCell ref="C10:G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80AB-E173-473C-9268-668CD9B346E8}">
  <sheetPr>
    <tabColor rgb="FF9900CC"/>
  </sheetPr>
  <dimension ref="B1:O24"/>
  <sheetViews>
    <sheetView workbookViewId="0">
      <selection activeCell="K24" sqref="K24"/>
    </sheetView>
  </sheetViews>
  <sheetFormatPr defaultRowHeight="15" x14ac:dyDescent="0.25"/>
  <cols>
    <col min="2" max="2" width="32.42578125" customWidth="1"/>
    <col min="3" max="3" width="13.140625" customWidth="1"/>
    <col min="4" max="4" width="10.28515625" style="1" customWidth="1"/>
    <col min="5" max="15" width="10.28515625" customWidth="1"/>
    <col min="16" max="16" width="10" customWidth="1"/>
    <col min="20" max="20" width="21" customWidth="1"/>
  </cols>
  <sheetData>
    <row r="1" spans="2:15" ht="15.75" thickBot="1" x14ac:dyDescent="0.3"/>
    <row r="2" spans="2:15" s="20" customFormat="1" ht="29.25" thickBot="1" x14ac:dyDescent="0.5">
      <c r="B2" s="163" t="s">
        <v>128</v>
      </c>
      <c r="C2" s="164"/>
      <c r="D2" s="164"/>
      <c r="E2" s="164"/>
      <c r="F2" s="165"/>
    </row>
    <row r="4" spans="2:15" ht="70.5" customHeight="1" x14ac:dyDescent="0.25">
      <c r="B4" s="151" t="s">
        <v>129</v>
      </c>
      <c r="C4" s="151"/>
      <c r="D4" s="151"/>
      <c r="E4" s="151"/>
      <c r="F4" s="151"/>
    </row>
    <row r="6" spans="2:15" x14ac:dyDescent="0.25">
      <c r="B6" s="49" t="s">
        <v>133</v>
      </c>
    </row>
    <row r="8" spans="2:15" ht="15.75" thickBot="1" x14ac:dyDescent="0.3"/>
    <row r="9" spans="2:15" s="44" customFormat="1" ht="17.25" customHeight="1" thickBot="1" x14ac:dyDescent="0.3">
      <c r="B9" s="84" t="s">
        <v>59</v>
      </c>
      <c r="C9" s="83">
        <f>COUNTA(D10:O10)</f>
        <v>6</v>
      </c>
      <c r="D9" s="85"/>
    </row>
    <row r="10" spans="2:15" s="44" customFormat="1" ht="17.25" customHeight="1" x14ac:dyDescent="0.25">
      <c r="B10" s="91" t="s">
        <v>66</v>
      </c>
      <c r="C10" s="92"/>
      <c r="D10" s="168" t="str">
        <f>'1C. Stakeholderanalyse'!$C$14</f>
        <v>Stakeholder 1</v>
      </c>
      <c r="E10" s="168"/>
      <c r="F10" s="168" t="str">
        <f>'1C. Stakeholderanalyse'!$D$14</f>
        <v>Stakeholder 2</v>
      </c>
      <c r="G10" s="168"/>
      <c r="H10" s="168" t="str">
        <f>'1C. Stakeholderanalyse'!$E$14</f>
        <v>Stakeholder 3</v>
      </c>
      <c r="I10" s="168"/>
      <c r="J10" s="168" t="str">
        <f>'1C. Stakeholderanalyse'!$F$14</f>
        <v>x</v>
      </c>
      <c r="K10" s="168"/>
      <c r="L10" s="168" t="str">
        <f>'1C. Stakeholderanalyse'!$G$14</f>
        <v>x</v>
      </c>
      <c r="M10" s="168"/>
      <c r="N10" s="168" t="str">
        <f>'1C. Stakeholderanalyse'!$H$14</f>
        <v>x</v>
      </c>
      <c r="O10" s="169"/>
    </row>
    <row r="11" spans="2:15" s="44" customFormat="1" ht="17.25" customHeight="1" x14ac:dyDescent="0.25">
      <c r="B11" s="93" t="s">
        <v>56</v>
      </c>
      <c r="C11" s="86"/>
      <c r="D11" s="166" t="str">
        <f>'1C. Stakeholderanalyse'!$C$15</f>
        <v>Geïnteresseerde</v>
      </c>
      <c r="E11" s="166"/>
      <c r="F11" s="166" t="str">
        <f>'1C. Stakeholderanalyse'!$D$15</f>
        <v>Beïnvloeder</v>
      </c>
      <c r="G11" s="166"/>
      <c r="H11" s="166" t="str">
        <f>'1C. Stakeholderanalyse'!$E$15</f>
        <v>Toeschouwer</v>
      </c>
      <c r="I11" s="166"/>
      <c r="J11" s="166" t="str">
        <f>'1C. Stakeholderanalyse'!$F$15</f>
        <v>x</v>
      </c>
      <c r="K11" s="166"/>
      <c r="L11" s="166" t="str">
        <f>'1C. Stakeholderanalyse'!$G$15</f>
        <v>x</v>
      </c>
      <c r="M11" s="166"/>
      <c r="N11" s="166" t="str">
        <f>'1C. Stakeholderanalyse'!$H$15</f>
        <v>x</v>
      </c>
      <c r="O11" s="167"/>
    </row>
    <row r="12" spans="2:15" s="44" customFormat="1" ht="17.25" customHeight="1" x14ac:dyDescent="0.25">
      <c r="B12" s="93" t="s">
        <v>130</v>
      </c>
      <c r="C12" s="86"/>
      <c r="D12" s="166">
        <f>'1C. Stakeholderanalyse'!$C$16</f>
        <v>2</v>
      </c>
      <c r="E12" s="166"/>
      <c r="F12" s="166">
        <f>'1C. Stakeholderanalyse'!$D$16</f>
        <v>2</v>
      </c>
      <c r="G12" s="166"/>
      <c r="H12" s="166">
        <f>'1C. Stakeholderanalyse'!$E$16</f>
        <v>1</v>
      </c>
      <c r="I12" s="166"/>
      <c r="J12" s="166">
        <f>'1C. Stakeholderanalyse'!$F$16</f>
        <v>0</v>
      </c>
      <c r="K12" s="166"/>
      <c r="L12" s="166">
        <f>'1C. Stakeholderanalyse'!$G$16</f>
        <v>0</v>
      </c>
      <c r="M12" s="166"/>
      <c r="N12" s="166">
        <f>'1C. Stakeholderanalyse'!$H$16</f>
        <v>0</v>
      </c>
      <c r="O12" s="167"/>
    </row>
    <row r="13" spans="2:15" ht="30" x14ac:dyDescent="0.25">
      <c r="B13" s="94"/>
      <c r="C13" s="105" t="s">
        <v>50</v>
      </c>
      <c r="D13" s="106" t="s">
        <v>131</v>
      </c>
      <c r="E13" s="106" t="s">
        <v>132</v>
      </c>
      <c r="F13" s="106" t="s">
        <v>131</v>
      </c>
      <c r="G13" s="106" t="s">
        <v>132</v>
      </c>
      <c r="H13" s="106" t="s">
        <v>131</v>
      </c>
      <c r="I13" s="106" t="s">
        <v>132</v>
      </c>
      <c r="J13" s="106" t="s">
        <v>131</v>
      </c>
      <c r="K13" s="106" t="s">
        <v>132</v>
      </c>
      <c r="L13" s="106" t="s">
        <v>131</v>
      </c>
      <c r="M13" s="106" t="s">
        <v>132</v>
      </c>
      <c r="N13" s="106" t="s">
        <v>131</v>
      </c>
      <c r="O13" s="107" t="s">
        <v>132</v>
      </c>
    </row>
    <row r="14" spans="2:15" ht="21.75" customHeight="1" x14ac:dyDescent="0.25">
      <c r="B14" s="99" t="s">
        <v>90</v>
      </c>
      <c r="C14" s="89"/>
      <c r="D14" s="82"/>
      <c r="E14" s="82"/>
      <c r="F14" s="82"/>
      <c r="G14" s="82"/>
      <c r="H14" s="82"/>
      <c r="I14" s="82"/>
      <c r="J14" s="90"/>
      <c r="K14" s="90"/>
      <c r="L14" s="90"/>
      <c r="M14" s="90"/>
      <c r="N14" s="90"/>
      <c r="O14" s="95"/>
    </row>
    <row r="15" spans="2:15" ht="21.75" customHeight="1" x14ac:dyDescent="0.25">
      <c r="B15" s="96" t="str">
        <f>'2A. Criteria'!B7</f>
        <v>Hinderbeperking</v>
      </c>
      <c r="C15" s="87">
        <f t="shared" ref="C15:C24" si="0">SUM(E15,G15,I15,K15,M15,O15)/$C$9</f>
        <v>1.3333333333333333</v>
      </c>
      <c r="D15" s="102">
        <v>1</v>
      </c>
      <c r="E15" s="88">
        <f t="shared" ref="E15:E24" si="1">D15*D$12</f>
        <v>2</v>
      </c>
      <c r="F15" s="102">
        <v>2</v>
      </c>
      <c r="G15" s="88">
        <f t="shared" ref="G15:G24" si="2">F15*F$12</f>
        <v>4</v>
      </c>
      <c r="H15" s="102">
        <v>2</v>
      </c>
      <c r="I15" s="88">
        <f t="shared" ref="I15:I24" si="3">H15*H$12</f>
        <v>2</v>
      </c>
      <c r="J15" s="102"/>
      <c r="K15" s="88">
        <f t="shared" ref="K15:K24" si="4">J15*J$12</f>
        <v>0</v>
      </c>
      <c r="L15" s="102"/>
      <c r="M15" s="88">
        <f t="shared" ref="M15:M24" si="5">L15*L$12</f>
        <v>0</v>
      </c>
      <c r="N15" s="102"/>
      <c r="O15" s="97">
        <f t="shared" ref="O15:O24" si="6">N15*N$12</f>
        <v>0</v>
      </c>
    </row>
    <row r="16" spans="2:15" ht="21.75" customHeight="1" x14ac:dyDescent="0.25">
      <c r="B16" s="96" t="str">
        <f>'2A. Criteria'!B8</f>
        <v>Duurzaamheid</v>
      </c>
      <c r="C16" s="87">
        <f t="shared" si="0"/>
        <v>2.5</v>
      </c>
      <c r="D16" s="102">
        <v>5</v>
      </c>
      <c r="E16" s="88">
        <f t="shared" si="1"/>
        <v>10</v>
      </c>
      <c r="F16" s="102">
        <v>1</v>
      </c>
      <c r="G16" s="88">
        <f t="shared" si="2"/>
        <v>2</v>
      </c>
      <c r="H16" s="102">
        <v>3</v>
      </c>
      <c r="I16" s="88">
        <f t="shared" si="3"/>
        <v>3</v>
      </c>
      <c r="J16" s="104"/>
      <c r="K16" s="88">
        <f t="shared" si="4"/>
        <v>0</v>
      </c>
      <c r="L16" s="104"/>
      <c r="M16" s="88">
        <f t="shared" si="5"/>
        <v>0</v>
      </c>
      <c r="N16" s="104"/>
      <c r="O16" s="97">
        <f t="shared" si="6"/>
        <v>0</v>
      </c>
    </row>
    <row r="17" spans="2:15" ht="21.75" customHeight="1" x14ac:dyDescent="0.25">
      <c r="B17" s="96" t="str">
        <f>'2A. Criteria'!B9</f>
        <v>Gebruiksvriendelijkheid</v>
      </c>
      <c r="C17" s="87">
        <f t="shared" si="0"/>
        <v>0.66666666666666663</v>
      </c>
      <c r="D17" s="102">
        <v>2</v>
      </c>
      <c r="E17" s="88">
        <f t="shared" si="1"/>
        <v>4</v>
      </c>
      <c r="F17" s="103"/>
      <c r="G17" s="88">
        <f t="shared" si="2"/>
        <v>0</v>
      </c>
      <c r="H17" s="103"/>
      <c r="I17" s="88">
        <f t="shared" si="3"/>
        <v>0</v>
      </c>
      <c r="J17" s="103"/>
      <c r="K17" s="88">
        <f t="shared" si="4"/>
        <v>0</v>
      </c>
      <c r="L17" s="103"/>
      <c r="M17" s="88">
        <f t="shared" si="5"/>
        <v>0</v>
      </c>
      <c r="N17" s="103"/>
      <c r="O17" s="97">
        <f t="shared" si="6"/>
        <v>0</v>
      </c>
    </row>
    <row r="18" spans="2:15" ht="21.75" customHeight="1" x14ac:dyDescent="0.25">
      <c r="B18" s="98" t="str">
        <f>'2A. Criteria'!B10</f>
        <v>Impact op organisatie en cultuur</v>
      </c>
      <c r="C18" s="87">
        <f t="shared" si="0"/>
        <v>0.66666666666666663</v>
      </c>
      <c r="D18" s="102">
        <v>2</v>
      </c>
      <c r="E18" s="88">
        <f t="shared" si="1"/>
        <v>4</v>
      </c>
      <c r="F18" s="103"/>
      <c r="G18" s="88">
        <f t="shared" si="2"/>
        <v>0</v>
      </c>
      <c r="H18" s="103"/>
      <c r="I18" s="88">
        <f t="shared" si="3"/>
        <v>0</v>
      </c>
      <c r="J18" s="103"/>
      <c r="K18" s="88">
        <f t="shared" si="4"/>
        <v>0</v>
      </c>
      <c r="L18" s="103"/>
      <c r="M18" s="88">
        <f t="shared" si="5"/>
        <v>0</v>
      </c>
      <c r="N18" s="103"/>
      <c r="O18" s="97">
        <f t="shared" si="6"/>
        <v>0</v>
      </c>
    </row>
    <row r="19" spans="2:15" ht="21.75" customHeight="1" x14ac:dyDescent="0.25">
      <c r="B19" s="96" t="str">
        <f>'2A. Criteria'!B11</f>
        <v>Betrouwbaarheid</v>
      </c>
      <c r="C19" s="87">
        <f t="shared" si="0"/>
        <v>1.3333333333333333</v>
      </c>
      <c r="D19" s="102">
        <v>4</v>
      </c>
      <c r="E19" s="88">
        <f t="shared" si="1"/>
        <v>8</v>
      </c>
      <c r="F19" s="103"/>
      <c r="G19" s="88">
        <f t="shared" si="2"/>
        <v>0</v>
      </c>
      <c r="H19" s="103"/>
      <c r="I19" s="88">
        <f t="shared" si="3"/>
        <v>0</v>
      </c>
      <c r="J19" s="103"/>
      <c r="K19" s="88">
        <f t="shared" si="4"/>
        <v>0</v>
      </c>
      <c r="L19" s="103"/>
      <c r="M19" s="88">
        <f t="shared" si="5"/>
        <v>0</v>
      </c>
      <c r="N19" s="103"/>
      <c r="O19" s="97">
        <f t="shared" si="6"/>
        <v>0</v>
      </c>
    </row>
    <row r="20" spans="2:15" ht="21.75" customHeight="1" x14ac:dyDescent="0.25">
      <c r="B20" s="96" t="str">
        <f>'2A. Criteria'!B12</f>
        <v>Voorspelbaarheid</v>
      </c>
      <c r="C20" s="87">
        <f t="shared" si="0"/>
        <v>1</v>
      </c>
      <c r="D20" s="102">
        <v>3</v>
      </c>
      <c r="E20" s="88">
        <f t="shared" si="1"/>
        <v>6</v>
      </c>
      <c r="F20" s="103"/>
      <c r="G20" s="88">
        <f t="shared" si="2"/>
        <v>0</v>
      </c>
      <c r="H20" s="103"/>
      <c r="I20" s="88">
        <f t="shared" si="3"/>
        <v>0</v>
      </c>
      <c r="J20" s="103"/>
      <c r="K20" s="88">
        <f t="shared" si="4"/>
        <v>0</v>
      </c>
      <c r="L20" s="103"/>
      <c r="M20" s="88">
        <f t="shared" si="5"/>
        <v>0</v>
      </c>
      <c r="N20" s="103"/>
      <c r="O20" s="97">
        <f t="shared" si="6"/>
        <v>0</v>
      </c>
    </row>
    <row r="21" spans="2:15" ht="21.75" customHeight="1" x14ac:dyDescent="0.25">
      <c r="B21" s="96" t="str">
        <f>'2A. Criteria'!B13</f>
        <v>Omgeving</v>
      </c>
      <c r="C21" s="87">
        <f t="shared" si="0"/>
        <v>1.6666666666666667</v>
      </c>
      <c r="D21" s="102">
        <v>5</v>
      </c>
      <c r="E21" s="88">
        <f t="shared" si="1"/>
        <v>10</v>
      </c>
      <c r="F21" s="103"/>
      <c r="G21" s="88">
        <f t="shared" si="2"/>
        <v>0</v>
      </c>
      <c r="H21" s="103"/>
      <c r="I21" s="88">
        <f t="shared" si="3"/>
        <v>0</v>
      </c>
      <c r="J21" s="103"/>
      <c r="K21" s="88">
        <f t="shared" si="4"/>
        <v>0</v>
      </c>
      <c r="L21" s="103"/>
      <c r="M21" s="88">
        <f t="shared" si="5"/>
        <v>0</v>
      </c>
      <c r="N21" s="103"/>
      <c r="O21" s="97">
        <f t="shared" si="6"/>
        <v>0</v>
      </c>
    </row>
    <row r="22" spans="2:15" ht="21.75" customHeight="1" x14ac:dyDescent="0.25">
      <c r="B22" s="96" t="str">
        <f>'2A. Criteria'!B14</f>
        <v>Veiligheid</v>
      </c>
      <c r="C22" s="87">
        <f t="shared" si="0"/>
        <v>1.3333333333333333</v>
      </c>
      <c r="D22" s="102">
        <v>4</v>
      </c>
      <c r="E22" s="88">
        <f t="shared" si="1"/>
        <v>8</v>
      </c>
      <c r="F22" s="103"/>
      <c r="G22" s="88">
        <f t="shared" si="2"/>
        <v>0</v>
      </c>
      <c r="H22" s="103"/>
      <c r="I22" s="88">
        <f t="shared" si="3"/>
        <v>0</v>
      </c>
      <c r="J22" s="103"/>
      <c r="K22" s="88">
        <f t="shared" si="4"/>
        <v>0</v>
      </c>
      <c r="L22" s="103"/>
      <c r="M22" s="88">
        <f t="shared" si="5"/>
        <v>0</v>
      </c>
      <c r="N22" s="103"/>
      <c r="O22" s="97">
        <f t="shared" si="6"/>
        <v>0</v>
      </c>
    </row>
    <row r="23" spans="2:15" ht="21.75" customHeight="1" x14ac:dyDescent="0.25">
      <c r="B23" s="96" t="str">
        <f>'2A. Criteria'!B15</f>
        <v>Onderhoudbaarheid</v>
      </c>
      <c r="C23" s="87">
        <f t="shared" si="0"/>
        <v>0.33333333333333331</v>
      </c>
      <c r="D23" s="102">
        <v>1</v>
      </c>
      <c r="E23" s="88">
        <f t="shared" si="1"/>
        <v>2</v>
      </c>
      <c r="F23" s="103"/>
      <c r="G23" s="88">
        <f t="shared" si="2"/>
        <v>0</v>
      </c>
      <c r="H23" s="103"/>
      <c r="I23" s="88">
        <f t="shared" si="3"/>
        <v>0</v>
      </c>
      <c r="J23" s="103"/>
      <c r="K23" s="88">
        <f t="shared" si="4"/>
        <v>0</v>
      </c>
      <c r="L23" s="103"/>
      <c r="M23" s="88">
        <f t="shared" si="5"/>
        <v>0</v>
      </c>
      <c r="N23" s="103"/>
      <c r="O23" s="97">
        <f t="shared" si="6"/>
        <v>0</v>
      </c>
    </row>
    <row r="24" spans="2:15" ht="21.75" customHeight="1" thickBot="1" x14ac:dyDescent="0.3">
      <c r="B24" s="110" t="str">
        <f>'2A. Criteria'!B16</f>
        <v>Schaalbaarheid</v>
      </c>
      <c r="C24" s="126">
        <f t="shared" si="0"/>
        <v>0.33333333333333331</v>
      </c>
      <c r="D24" s="127">
        <v>1</v>
      </c>
      <c r="E24" s="128">
        <f t="shared" si="1"/>
        <v>2</v>
      </c>
      <c r="F24" s="129"/>
      <c r="G24" s="128">
        <f t="shared" si="2"/>
        <v>0</v>
      </c>
      <c r="H24" s="129"/>
      <c r="I24" s="128">
        <f t="shared" si="3"/>
        <v>0</v>
      </c>
      <c r="J24" s="129"/>
      <c r="K24" s="128">
        <f t="shared" si="4"/>
        <v>0</v>
      </c>
      <c r="L24" s="129"/>
      <c r="M24" s="128">
        <f t="shared" si="5"/>
        <v>0</v>
      </c>
      <c r="N24" s="129"/>
      <c r="O24" s="130">
        <f t="shared" si="6"/>
        <v>0</v>
      </c>
    </row>
  </sheetData>
  <sheetProtection algorithmName="SHA-512" hashValue="XFA0lo4hM9+9jbtAJI/w04d+OnPG/aaUfvsLmgarEy+OZhoWxrI3+OGJopqB0KFa3qreiLPyVSTG77rLL10dDA==" saltValue="stAol6llG6LsdwrW9xsBOQ==" spinCount="100000" sheet="1" objects="1" scenarios="1" insertColumns="0" insertRows="0"/>
  <mergeCells count="20">
    <mergeCell ref="H10:I10"/>
    <mergeCell ref="D11:E11"/>
    <mergeCell ref="F11:G11"/>
    <mergeCell ref="H11:I11"/>
    <mergeCell ref="B2:F2"/>
    <mergeCell ref="B4:F4"/>
    <mergeCell ref="N12:O12"/>
    <mergeCell ref="D12:E12"/>
    <mergeCell ref="F12:G12"/>
    <mergeCell ref="H12:I12"/>
    <mergeCell ref="J12:K12"/>
    <mergeCell ref="L12:M12"/>
    <mergeCell ref="J10:K10"/>
    <mergeCell ref="J11:K11"/>
    <mergeCell ref="L10:M10"/>
    <mergeCell ref="L11:M11"/>
    <mergeCell ref="N10:O10"/>
    <mergeCell ref="N11:O11"/>
    <mergeCell ref="D10:E10"/>
    <mergeCell ref="F10:G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A709-8B21-4497-8E86-5A2991650C60}">
  <sheetPr>
    <tabColor rgb="FF9900CC"/>
  </sheetPr>
  <dimension ref="B1:M21"/>
  <sheetViews>
    <sheetView workbookViewId="0">
      <selection activeCell="K24" sqref="K24"/>
    </sheetView>
  </sheetViews>
  <sheetFormatPr defaultRowHeight="15" x14ac:dyDescent="0.25"/>
  <cols>
    <col min="2" max="2" width="33.7109375" customWidth="1"/>
    <col min="3" max="3" width="15.140625" customWidth="1"/>
    <col min="4" max="9" width="15.140625" style="4" customWidth="1"/>
  </cols>
  <sheetData>
    <row r="1" spans="2:13" ht="15.75" thickBot="1" x14ac:dyDescent="0.3"/>
    <row r="2" spans="2:13" s="20" customFormat="1" ht="29.25" thickBot="1" x14ac:dyDescent="0.5">
      <c r="B2" s="163" t="s">
        <v>134</v>
      </c>
      <c r="C2" s="164"/>
      <c r="D2" s="164"/>
      <c r="E2" s="164"/>
      <c r="F2" s="165"/>
    </row>
    <row r="4" spans="2:13" ht="71.25" customHeight="1" x14ac:dyDescent="0.25">
      <c r="B4" s="151" t="s">
        <v>137</v>
      </c>
      <c r="C4" s="151"/>
      <c r="D4" s="151"/>
      <c r="E4" s="151"/>
      <c r="F4" s="151"/>
    </row>
    <row r="6" spans="2:13" x14ac:dyDescent="0.25">
      <c r="B6" s="49" t="s">
        <v>136</v>
      </c>
    </row>
    <row r="8" spans="2:13" ht="15.75" thickBot="1" x14ac:dyDescent="0.3"/>
    <row r="9" spans="2:13" s="44" customFormat="1" ht="24" customHeight="1" x14ac:dyDescent="0.25">
      <c r="B9" s="118"/>
      <c r="C9" s="119"/>
      <c r="D9" s="170" t="str">
        <f>'1B. Oplossingen'!$C$6</f>
        <v xml:space="preserve">Nulsituatie </v>
      </c>
      <c r="E9" s="170"/>
      <c r="F9" s="170" t="str">
        <f>'1B. Oplossingen'!$D$6</f>
        <v>Naam oplossing 1</v>
      </c>
      <c r="G9" s="170"/>
      <c r="H9" s="170" t="str">
        <f>'1B. Oplossingen'!$E$6</f>
        <v>Naam oplossing 2</v>
      </c>
      <c r="I9" s="171"/>
      <c r="M9" s="120"/>
    </row>
    <row r="10" spans="2:13" s="125" customFormat="1" ht="29.25" customHeight="1" x14ac:dyDescent="0.25">
      <c r="B10" s="121" t="s">
        <v>90</v>
      </c>
      <c r="C10" s="122" t="s">
        <v>12</v>
      </c>
      <c r="D10" s="123" t="s">
        <v>49</v>
      </c>
      <c r="E10" s="123" t="s">
        <v>55</v>
      </c>
      <c r="F10" s="123" t="s">
        <v>49</v>
      </c>
      <c r="G10" s="123" t="s">
        <v>55</v>
      </c>
      <c r="H10" s="123" t="s">
        <v>49</v>
      </c>
      <c r="I10" s="124" t="s">
        <v>55</v>
      </c>
    </row>
    <row r="11" spans="2:13" ht="24.75" customHeight="1" x14ac:dyDescent="0.25">
      <c r="B11" s="131" t="str">
        <f>'2A. Criteria'!B7</f>
        <v>Hinderbeperking</v>
      </c>
      <c r="C11" s="109">
        <f>'4. Weging'!C15</f>
        <v>1.3333333333333333</v>
      </c>
      <c r="D11" s="132">
        <f>'3. Standaardisatie'!I14</f>
        <v>5</v>
      </c>
      <c r="E11" s="133">
        <f>D11*$C11</f>
        <v>6.6666666666666661</v>
      </c>
      <c r="F11" s="132">
        <f>'3. Standaardisatie'!K14</f>
        <v>1</v>
      </c>
      <c r="G11" s="133">
        <f>F11*$C11</f>
        <v>1.3333333333333333</v>
      </c>
      <c r="H11" s="132">
        <f>'3. Standaardisatie'!M14</f>
        <v>5</v>
      </c>
      <c r="I11" s="134">
        <f>H11*$C11</f>
        <v>6.6666666666666661</v>
      </c>
    </row>
    <row r="12" spans="2:13" ht="24.75" customHeight="1" x14ac:dyDescent="0.25">
      <c r="B12" s="131" t="str">
        <f>'2A. Criteria'!B8</f>
        <v>Duurzaamheid</v>
      </c>
      <c r="C12" s="109">
        <f>'4. Weging'!C16</f>
        <v>2.5</v>
      </c>
      <c r="D12" s="132">
        <f>'3. Standaardisatie'!I15</f>
        <v>2</v>
      </c>
      <c r="E12" s="133">
        <f t="shared" ref="E12:I20" si="0">D12*$C12</f>
        <v>5</v>
      </c>
      <c r="F12" s="132">
        <f>'3. Standaardisatie'!K15</f>
        <v>2</v>
      </c>
      <c r="G12" s="133">
        <f t="shared" si="0"/>
        <v>5</v>
      </c>
      <c r="H12" s="132">
        <f>'3. Standaardisatie'!M15</f>
        <v>1</v>
      </c>
      <c r="I12" s="134">
        <f t="shared" si="0"/>
        <v>2.5</v>
      </c>
    </row>
    <row r="13" spans="2:13" ht="24.75" customHeight="1" x14ac:dyDescent="0.25">
      <c r="B13" s="131" t="str">
        <f>'2A. Criteria'!B9</f>
        <v>Gebruiksvriendelijkheid</v>
      </c>
      <c r="C13" s="109">
        <f>'4. Weging'!C17</f>
        <v>0.66666666666666663</v>
      </c>
      <c r="D13" s="132">
        <f>'3. Standaardisatie'!I16</f>
        <v>3</v>
      </c>
      <c r="E13" s="133">
        <f t="shared" si="0"/>
        <v>2</v>
      </c>
      <c r="F13" s="132">
        <f>'3. Standaardisatie'!K16</f>
        <v>3</v>
      </c>
      <c r="G13" s="133">
        <f t="shared" si="0"/>
        <v>2</v>
      </c>
      <c r="H13" s="132">
        <f>'3. Standaardisatie'!M16</f>
        <v>1</v>
      </c>
      <c r="I13" s="134">
        <f t="shared" si="0"/>
        <v>0.66666666666666663</v>
      </c>
    </row>
    <row r="14" spans="2:13" ht="24.75" customHeight="1" x14ac:dyDescent="0.25">
      <c r="B14" s="131" t="str">
        <f>'2A. Criteria'!B10</f>
        <v>Impact op organisatie en cultuur</v>
      </c>
      <c r="C14" s="109">
        <f>'4. Weging'!C18</f>
        <v>0.66666666666666663</v>
      </c>
      <c r="D14" s="132">
        <f>'3. Standaardisatie'!I17</f>
        <v>4</v>
      </c>
      <c r="E14" s="133">
        <f t="shared" si="0"/>
        <v>2.6666666666666665</v>
      </c>
      <c r="F14" s="132">
        <f>'3. Standaardisatie'!K17</f>
        <v>4</v>
      </c>
      <c r="G14" s="133">
        <f t="shared" si="0"/>
        <v>2.6666666666666665</v>
      </c>
      <c r="H14" s="132">
        <f>'3. Standaardisatie'!M17</f>
        <v>5</v>
      </c>
      <c r="I14" s="134">
        <f t="shared" si="0"/>
        <v>3.333333333333333</v>
      </c>
    </row>
    <row r="15" spans="2:13" ht="24.75" customHeight="1" x14ac:dyDescent="0.25">
      <c r="B15" s="131" t="str">
        <f>'2A. Criteria'!B11</f>
        <v>Betrouwbaarheid</v>
      </c>
      <c r="C15" s="109">
        <f>'4. Weging'!C19</f>
        <v>1.3333333333333333</v>
      </c>
      <c r="D15" s="132">
        <f>'3. Standaardisatie'!I18</f>
        <v>5</v>
      </c>
      <c r="E15" s="133">
        <f t="shared" si="0"/>
        <v>6.6666666666666661</v>
      </c>
      <c r="F15" s="132">
        <f>'3. Standaardisatie'!K18</f>
        <v>5</v>
      </c>
      <c r="G15" s="133">
        <f t="shared" si="0"/>
        <v>6.6666666666666661</v>
      </c>
      <c r="H15" s="132">
        <f>'3. Standaardisatie'!M18</f>
        <v>1</v>
      </c>
      <c r="I15" s="134">
        <f t="shared" si="0"/>
        <v>1.3333333333333333</v>
      </c>
    </row>
    <row r="16" spans="2:13" ht="24.75" customHeight="1" x14ac:dyDescent="0.25">
      <c r="B16" s="131" t="str">
        <f>'2A. Criteria'!B12</f>
        <v>Voorspelbaarheid</v>
      </c>
      <c r="C16" s="109">
        <f>'4. Weging'!C20</f>
        <v>1</v>
      </c>
      <c r="D16" s="132">
        <f>'3. Standaardisatie'!I19</f>
        <v>1</v>
      </c>
      <c r="E16" s="133">
        <f t="shared" si="0"/>
        <v>1</v>
      </c>
      <c r="F16" s="132">
        <f>'3. Standaardisatie'!K19</f>
        <v>1</v>
      </c>
      <c r="G16" s="133">
        <f t="shared" si="0"/>
        <v>1</v>
      </c>
      <c r="H16" s="132">
        <f>'3. Standaardisatie'!M19</f>
        <v>1</v>
      </c>
      <c r="I16" s="134">
        <f t="shared" si="0"/>
        <v>1</v>
      </c>
    </row>
    <row r="17" spans="2:9" ht="24.75" customHeight="1" x14ac:dyDescent="0.25">
      <c r="B17" s="131" t="str">
        <f>'2A. Criteria'!B13</f>
        <v>Omgeving</v>
      </c>
      <c r="C17" s="109">
        <f>'4. Weging'!C21</f>
        <v>1.6666666666666667</v>
      </c>
      <c r="D17" s="132">
        <f>'3. Standaardisatie'!I20</f>
        <v>2</v>
      </c>
      <c r="E17" s="133">
        <f t="shared" si="0"/>
        <v>3.3333333333333335</v>
      </c>
      <c r="F17" s="132">
        <f>'3. Standaardisatie'!K20</f>
        <v>2</v>
      </c>
      <c r="G17" s="133">
        <f t="shared" si="0"/>
        <v>3.3333333333333335</v>
      </c>
      <c r="H17" s="132">
        <f>'3. Standaardisatie'!M20</f>
        <v>1</v>
      </c>
      <c r="I17" s="134">
        <f t="shared" si="0"/>
        <v>1.6666666666666667</v>
      </c>
    </row>
    <row r="18" spans="2:9" ht="24.75" customHeight="1" x14ac:dyDescent="0.25">
      <c r="B18" s="131" t="str">
        <f>'2A. Criteria'!B14</f>
        <v>Veiligheid</v>
      </c>
      <c r="C18" s="109">
        <f>'4. Weging'!C22</f>
        <v>1.3333333333333333</v>
      </c>
      <c r="D18" s="132">
        <f>'3. Standaardisatie'!I21</f>
        <v>3</v>
      </c>
      <c r="E18" s="133">
        <f t="shared" si="0"/>
        <v>4</v>
      </c>
      <c r="F18" s="132">
        <f>'3. Standaardisatie'!K21</f>
        <v>3</v>
      </c>
      <c r="G18" s="133">
        <f t="shared" si="0"/>
        <v>4</v>
      </c>
      <c r="H18" s="132">
        <f>'3. Standaardisatie'!M21</f>
        <v>1</v>
      </c>
      <c r="I18" s="134">
        <f t="shared" si="0"/>
        <v>1.3333333333333333</v>
      </c>
    </row>
    <row r="19" spans="2:9" ht="24.75" customHeight="1" x14ac:dyDescent="0.25">
      <c r="B19" s="131" t="str">
        <f>'2A. Criteria'!B15</f>
        <v>Onderhoudbaarheid</v>
      </c>
      <c r="C19" s="109">
        <f>'4. Weging'!C23</f>
        <v>0.33333333333333331</v>
      </c>
      <c r="D19" s="132">
        <f>'3. Standaardisatie'!I22</f>
        <v>4</v>
      </c>
      <c r="E19" s="133">
        <f t="shared" si="0"/>
        <v>1.3333333333333333</v>
      </c>
      <c r="F19" s="132">
        <f>'3. Standaardisatie'!K22</f>
        <v>4</v>
      </c>
      <c r="G19" s="133">
        <f t="shared" si="0"/>
        <v>1.3333333333333333</v>
      </c>
      <c r="H19" s="132">
        <f>'3. Standaardisatie'!M22</f>
        <v>1</v>
      </c>
      <c r="I19" s="134">
        <f t="shared" si="0"/>
        <v>0.33333333333333331</v>
      </c>
    </row>
    <row r="20" spans="2:9" ht="24.75" customHeight="1" thickBot="1" x14ac:dyDescent="0.3">
      <c r="B20" s="135" t="str">
        <f>'2A. Criteria'!B16</f>
        <v>Schaalbaarheid</v>
      </c>
      <c r="C20" s="111">
        <f>'4. Weging'!C24</f>
        <v>0.33333333333333331</v>
      </c>
      <c r="D20" s="136">
        <f>'3. Standaardisatie'!I23</f>
        <v>5</v>
      </c>
      <c r="E20" s="137">
        <f t="shared" si="0"/>
        <v>1.6666666666666665</v>
      </c>
      <c r="F20" s="136">
        <f>'3. Standaardisatie'!K23</f>
        <v>5</v>
      </c>
      <c r="G20" s="137">
        <f t="shared" si="0"/>
        <v>1.6666666666666665</v>
      </c>
      <c r="H20" s="136">
        <f>'3. Standaardisatie'!M23</f>
        <v>1</v>
      </c>
      <c r="I20" s="138">
        <f t="shared" si="0"/>
        <v>0.33333333333333331</v>
      </c>
    </row>
    <row r="21" spans="2:9" s="117" customFormat="1" ht="29.25" customHeight="1" thickBot="1" x14ac:dyDescent="0.3">
      <c r="B21" s="112" t="s">
        <v>135</v>
      </c>
      <c r="C21" s="113"/>
      <c r="D21" s="114"/>
      <c r="E21" s="115">
        <f>SUM(E11:E20)</f>
        <v>34.333333333333329</v>
      </c>
      <c r="F21" s="114"/>
      <c r="G21" s="115">
        <f>SUM(G11:G20)</f>
        <v>28.999999999999996</v>
      </c>
      <c r="H21" s="114"/>
      <c r="I21" s="116">
        <f>SUM(I11:I20)</f>
        <v>19.166666666666661</v>
      </c>
    </row>
  </sheetData>
  <sheetProtection algorithmName="SHA-512" hashValue="g3Mm1eFeIDmi5245oDlYNg+j20lcVFMcNZGJyFVNiTJLOJh5LvzVXdUySkD2EsrGQmsfcze4VNFZWiECHXLvOw==" saltValue="RW/DvYFIEzonLCUHom39RA==" spinCount="100000" sheet="1" objects="1" scenarios="1" insertColumns="0" insertRows="0"/>
  <mergeCells count="5">
    <mergeCell ref="B2:F2"/>
    <mergeCell ref="B4:F4"/>
    <mergeCell ref="D9:E9"/>
    <mergeCell ref="F9:G9"/>
    <mergeCell ref="H9:I9"/>
  </mergeCells>
  <conditionalFormatting sqref="C21:I2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F11:H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Toelichting</vt:lpstr>
      <vt:lpstr>1A. Nut en noodzaak</vt:lpstr>
      <vt:lpstr>1B. Oplossingen</vt:lpstr>
      <vt:lpstr>1C. Stakeholderanalyse</vt:lpstr>
      <vt:lpstr>2A. Criteria</vt:lpstr>
      <vt:lpstr>2B. Scores toekennen</vt:lpstr>
      <vt:lpstr>3. Standaardisatie</vt:lpstr>
      <vt:lpstr>4. Weging</vt:lpstr>
      <vt:lpstr>5. Gewogen sommering</vt:lpstr>
      <vt:lpstr>Stakeholder_BHC_tabel</vt:lpstr>
      <vt:lpstr>Type_stakeholder</vt:lpstr>
    </vt:vector>
  </TitlesOfParts>
  <Company>Altran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VERHAGEN Lambert</dc:creator>
  <cp:lastModifiedBy>Marije Nieuwenhuizen</cp:lastModifiedBy>
  <dcterms:created xsi:type="dcterms:W3CDTF">2021-11-12T10:51:41Z</dcterms:created>
  <dcterms:modified xsi:type="dcterms:W3CDTF">2022-01-03T08:18:07Z</dcterms:modified>
</cp:coreProperties>
</file>